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ent.ocal\Desktop\GENELGELER 2024\"/>
    </mc:Choice>
  </mc:AlternateContent>
  <xr:revisionPtr revIDLastSave="0" documentId="8_{F8FA757F-9AF1-454D-8AFB-89BA76CC36DD}" xr6:coauthVersionLast="36" xr6:coauthVersionMax="36" xr10:uidLastSave="{00000000-0000-0000-0000-000000000000}"/>
  <bookViews>
    <workbookView xWindow="0" yWindow="0" windowWidth="28800" windowHeight="12240" firstSheet="6" activeTab="11" xr2:uid="{D6C26C51-B762-4723-A739-85D1F67ABF67}"/>
  </bookViews>
  <sheets>
    <sheet name="SEKTÖRLER" sheetId="1" r:id="rId1"/>
    <sheet name="DSİ" sheetId="2" r:id="rId2"/>
    <sheet name="TEİAŞ" sheetId="3" r:id="rId3"/>
    <sheet name="TCDD" sheetId="4" r:id="rId4"/>
    <sheet name="KGM" sheetId="5" r:id="rId5"/>
    <sheet name="ERCİYES ÜNİ." sheetId="6" r:id="rId6"/>
    <sheet name="KAYSERİ ÜNİ." sheetId="7" r:id="rId7"/>
    <sheet name="ABDULAH GÜL ÜNİ." sheetId="8" r:id="rId8"/>
    <sheet name="ULATIRMA BAK." sheetId="10" r:id="rId9"/>
    <sheet name="İLBANK" sheetId="11" r:id="rId10"/>
    <sheet name="MİLLİ SARAYLAR İDARESİ BAŞKANLI" sheetId="12" r:id="rId11"/>
    <sheet name="ÇEVRE VE ŞEHİRCİLİK BAKANLIĞI " sheetId="13" r:id="rId12"/>
  </sheets>
  <definedNames>
    <definedName name="_Hlk125455952" localSheetId="4">KGM!$A$38</definedName>
    <definedName name="_Hlk125463269" localSheetId="3">TCDD!#REF!</definedName>
    <definedName name="_Hlk125466914" localSheetId="0">SEKTÖRLER!#REF!</definedName>
    <definedName name="_Hlk125467502" localSheetId="0">SEKTÖRLER!#REF!</definedName>
    <definedName name="_Hlk125467568" localSheetId="0">SEKTÖRLER!#REF!</definedName>
    <definedName name="_Hlk125469434" localSheetId="0">SEKTÖRLER!#REF!</definedName>
    <definedName name="_Hlk125471810" localSheetId="5">'ERCİYES ÜNİ.'!$A$40</definedName>
    <definedName name="_Hlk125472630" localSheetId="5">'ERCİYES ÜNİ.'!$A$41</definedName>
    <definedName name="_Hlk125472675" localSheetId="5">'ERCİYES ÜNİ.'!$A$42</definedName>
    <definedName name="_Hlk125472731" localSheetId="5">'ERCİYES ÜNİ.'!$A$44</definedName>
    <definedName name="_Hlk125528862" localSheetId="0">SEKTÖRLER!#REF!</definedName>
    <definedName name="_Hlk125529134" localSheetId="0">SEKTÖRLER!#REF!</definedName>
    <definedName name="_Hlk125529215" localSheetId="7">'ABDULAH GÜL ÜNİ.'!$A$1</definedName>
    <definedName name="_Hlk125534317" localSheetId="0">SEKTÖRLER!#REF!</definedName>
    <definedName name="_Hlk125535057" localSheetId="0">SEKTÖRLER!#REF!</definedName>
    <definedName name="_Hlk125559545" localSheetId="0">SEKTÖRLER!#REF!</definedName>
    <definedName name="_Hlk125615641" localSheetId="4">KGM!$A$36</definedName>
    <definedName name="_Hlk125616653" localSheetId="8">'ULATIRMA BAK.'!$A$7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E7" i="1"/>
  <c r="D7" i="1"/>
  <c r="H5" i="13" l="1"/>
  <c r="G5" i="13"/>
  <c r="K6" i="13"/>
  <c r="K5" i="13" s="1"/>
  <c r="H6" i="13"/>
  <c r="G6" i="13"/>
  <c r="L7" i="13"/>
  <c r="L6" i="13" s="1"/>
  <c r="L5" i="13" s="1"/>
  <c r="K7" i="13"/>
  <c r="H7" i="13"/>
  <c r="G7" i="13"/>
  <c r="H10" i="1" l="1"/>
  <c r="D10" i="1"/>
  <c r="G10" i="1"/>
  <c r="I9" i="1"/>
  <c r="G9" i="1"/>
  <c r="E9" i="1"/>
  <c r="I4" i="1"/>
  <c r="H4" i="1"/>
  <c r="E4" i="1"/>
  <c r="F4" i="1"/>
  <c r="G4" i="1"/>
  <c r="D4" i="1"/>
  <c r="H6" i="1"/>
  <c r="L5" i="11"/>
  <c r="K5" i="11"/>
  <c r="H5" i="11"/>
  <c r="G5" i="11"/>
  <c r="L5" i="5"/>
  <c r="J5" i="5"/>
  <c r="H5" i="5"/>
  <c r="L44" i="6"/>
  <c r="I10" i="1" s="1"/>
  <c r="H44" i="6"/>
  <c r="E10" i="1" s="1"/>
  <c r="L36" i="6"/>
  <c r="L32" i="6" s="1"/>
  <c r="I8" i="1" s="1"/>
  <c r="H36" i="6"/>
  <c r="H32" i="6" s="1"/>
  <c r="E8" i="1" s="1"/>
  <c r="L17" i="11"/>
  <c r="L16" i="11" s="1"/>
  <c r="K17" i="11"/>
  <c r="K16" i="11" s="1"/>
  <c r="H17" i="11"/>
  <c r="H16" i="11" s="1"/>
  <c r="G17" i="11"/>
  <c r="G16" i="11" s="1"/>
  <c r="L21" i="6"/>
  <c r="H21" i="6"/>
  <c r="H20" i="6" s="1"/>
  <c r="L5" i="12"/>
  <c r="J7" i="12"/>
  <c r="J6" i="12" s="1"/>
  <c r="J5" i="12" s="1"/>
  <c r="H7" i="12"/>
  <c r="H6" i="12" s="1"/>
  <c r="H5" i="12" s="1"/>
  <c r="L20" i="6"/>
  <c r="L10" i="6"/>
  <c r="L9" i="6" s="1"/>
  <c r="I5" i="1" s="1"/>
  <c r="J10" i="6"/>
  <c r="H10" i="6"/>
  <c r="L13" i="6"/>
  <c r="J13" i="6"/>
  <c r="H13" i="6"/>
  <c r="L14" i="8"/>
  <c r="H14" i="8"/>
  <c r="H5" i="8"/>
  <c r="H9" i="6" l="1"/>
  <c r="J9" i="6"/>
  <c r="L5" i="6"/>
  <c r="L5" i="7"/>
  <c r="J5" i="7"/>
  <c r="H5" i="7"/>
  <c r="L12" i="7"/>
  <c r="L13" i="7"/>
  <c r="H12" i="7"/>
  <c r="H13" i="7"/>
  <c r="G5" i="1" l="1"/>
  <c r="J5" i="6"/>
  <c r="E5" i="1"/>
  <c r="H5" i="6"/>
  <c r="H43" i="5"/>
  <c r="J43" i="5"/>
  <c r="H44" i="5"/>
  <c r="J44" i="5"/>
  <c r="L44" i="5"/>
  <c r="L43" i="5" s="1"/>
  <c r="I6" i="2"/>
  <c r="I5" i="2" s="1"/>
  <c r="I7" i="2"/>
  <c r="J5" i="8" l="1"/>
  <c r="L9" i="8"/>
  <c r="L5" i="8" s="1"/>
  <c r="J9" i="8"/>
  <c r="H9" i="8"/>
  <c r="L5" i="10"/>
  <c r="H5" i="10"/>
  <c r="H7" i="10"/>
  <c r="L21" i="10"/>
  <c r="L20" i="10" s="1"/>
  <c r="H21" i="10"/>
  <c r="H20" i="10" s="1"/>
  <c r="K5" i="10"/>
  <c r="J5" i="10"/>
  <c r="I5" i="10"/>
  <c r="G5" i="10"/>
  <c r="L6" i="10"/>
  <c r="K6" i="10"/>
  <c r="J6" i="10"/>
  <c r="I6" i="10"/>
  <c r="H6" i="10"/>
  <c r="G6" i="10"/>
  <c r="G13" i="10"/>
  <c r="L13" i="10"/>
  <c r="K13" i="10"/>
  <c r="J13" i="10"/>
  <c r="I13" i="10"/>
  <c r="H13" i="10"/>
  <c r="L7" i="10"/>
  <c r="J7" i="10"/>
  <c r="L7" i="11"/>
  <c r="L6" i="11" s="1"/>
  <c r="K6" i="11"/>
  <c r="K7" i="11"/>
  <c r="J7" i="11"/>
  <c r="J6" i="11" s="1"/>
  <c r="J5" i="11" s="1"/>
  <c r="I6" i="11"/>
  <c r="I5" i="11" s="1"/>
  <c r="I7" i="11"/>
  <c r="H7" i="11"/>
  <c r="H6" i="11" s="1"/>
  <c r="G7" i="11"/>
  <c r="G6" i="11" s="1"/>
  <c r="L7" i="5"/>
  <c r="L6" i="5" s="1"/>
  <c r="J7" i="5"/>
  <c r="H7" i="5"/>
  <c r="H6" i="5" s="1"/>
  <c r="J6" i="5" l="1"/>
  <c r="L10" i="4"/>
  <c r="L9" i="4" s="1"/>
  <c r="L8" i="4" s="1"/>
  <c r="J9" i="4"/>
  <c r="J8" i="4" s="1"/>
  <c r="J10" i="4"/>
  <c r="H10" i="4"/>
  <c r="H9" i="4" s="1"/>
  <c r="H8" i="4" s="1"/>
  <c r="L5" i="3" l="1"/>
  <c r="L6" i="3"/>
  <c r="L7" i="3"/>
  <c r="J5" i="3"/>
  <c r="J6" i="3"/>
  <c r="J7" i="3"/>
  <c r="H5" i="3"/>
  <c r="H6" i="3"/>
  <c r="H7" i="3"/>
  <c r="L6" i="2"/>
  <c r="L5" i="2" s="1"/>
  <c r="L7" i="2"/>
  <c r="J7" i="2"/>
  <c r="J6" i="2" s="1"/>
  <c r="J5" i="2" s="1"/>
  <c r="G6" i="1" s="1"/>
  <c r="H7" i="2"/>
  <c r="H6" i="2" s="1"/>
  <c r="H5" i="2" s="1"/>
  <c r="E6" i="1" s="1"/>
  <c r="G7" i="2"/>
  <c r="G6" i="2" s="1"/>
  <c r="G5" i="2" s="1"/>
  <c r="D6" i="1" s="1"/>
  <c r="G7" i="1" l="1"/>
  <c r="I6" i="1"/>
</calcChain>
</file>

<file path=xl/sharedStrings.xml><?xml version="1.0" encoding="utf-8"?>
<sst xmlns="http://schemas.openxmlformats.org/spreadsheetml/2006/main" count="690" uniqueCount="306">
  <si>
    <t>SEKTÖRÜ             : EĞİTİM - YÜKSEK ÖĞRETİM</t>
  </si>
  <si>
    <t>PROJE SAHİBİ     : ERCİYES ÜNİVERSİTESİ</t>
  </si>
  <si>
    <t>S.NO</t>
  </si>
  <si>
    <t>PROJE NO</t>
  </si>
  <si>
    <t>PROJE ADI</t>
  </si>
  <si>
    <t>YERİ</t>
  </si>
  <si>
    <t>KARAKTERİSTİĞİ</t>
  </si>
  <si>
    <t xml:space="preserve">BAŞLAMA </t>
  </si>
  <si>
    <t>BİTİŞ YILI</t>
  </si>
  <si>
    <t>PROJE TUTARI (TL)</t>
  </si>
  <si>
    <t xml:space="preserve">DIŞ KREDİ </t>
  </si>
  <si>
    <t>TOPLAM (TL)</t>
  </si>
  <si>
    <t>DIŞ KREDİ</t>
  </si>
  <si>
    <t>ERCİYES ÜNİVERSİTESİ TOPLAMI</t>
  </si>
  <si>
    <t>A) ETÜD-PROJE İŞLERİ TOPLAMI</t>
  </si>
  <si>
    <t>Çeşitli Ünitelerin Etüt Projesi</t>
  </si>
  <si>
    <t>Kayseri</t>
  </si>
  <si>
    <t xml:space="preserve">Etüt-Proje </t>
  </si>
  <si>
    <t>B) DEVAM EDEN PROJELER TOPLAMI</t>
  </si>
  <si>
    <t>2018H03-42829</t>
  </si>
  <si>
    <t>Kampüs Altyapısı</t>
  </si>
  <si>
    <t xml:space="preserve">Doğalgaz Dönüşümü, Elektrik Hattı, Kampüs İçi Yol, </t>
  </si>
  <si>
    <t>Kanalizasyon Hattı, Peyzaj, Su İsale Hattı, Telefon Hattı</t>
  </si>
  <si>
    <t>2018-2024</t>
  </si>
  <si>
    <t>2006H03-813</t>
  </si>
  <si>
    <t>Derslik ve Merkezi Birimler</t>
  </si>
  <si>
    <t>Eğitim (23,263 m2),Sosyal Donatı (4.860 m2)</t>
  </si>
  <si>
    <t>2006-2025</t>
  </si>
  <si>
    <t>Eğitim (19.018 m2)</t>
  </si>
  <si>
    <t xml:space="preserve">Yemekhane Ek Binası </t>
  </si>
  <si>
    <t>Sosyal Donatı (4.680 m2)</t>
  </si>
  <si>
    <t>2017-2024</t>
  </si>
  <si>
    <t>Veterner Fakültesi Hayvan Hastanesi Ek Bina</t>
  </si>
  <si>
    <t>Eğitim (4.245 m2)</t>
  </si>
  <si>
    <t>2020-2025</t>
  </si>
  <si>
    <t>C) YENİ PROJELER TOPLAMI</t>
  </si>
  <si>
    <t>Yayın Alımı</t>
  </si>
  <si>
    <t>Basılı Yayın Alımı, Elektronik Yayın Alımı</t>
  </si>
  <si>
    <t>Muhtelif İşler</t>
  </si>
  <si>
    <t xml:space="preserve">Bakım Onarım, Bilgi ve İletişim Teknolojileri (BİT), Kesin </t>
  </si>
  <si>
    <t>Hesap, Makine-Teçhizat,</t>
  </si>
  <si>
    <t>Açık ve Kapalı Spor Tesisleri</t>
  </si>
  <si>
    <t>Bakım Onarım, Makine-Teçhizat,</t>
  </si>
  <si>
    <t>Spor Tesislerinin Bakım Onarımı</t>
  </si>
  <si>
    <t>2023H03-213009</t>
  </si>
  <si>
    <t>Büyük Onarım</t>
  </si>
  <si>
    <t>Büyük Onarım, Güçlendirme, Restorasyon</t>
  </si>
  <si>
    <t>2023-2025</t>
  </si>
  <si>
    <t>SEKTÖRÜ            : SAĞLIK – YÜKSEK ÖĞRETİM</t>
  </si>
  <si>
    <t>PROJE SAHİBİ    : ERCİYES ÜNİVERSİTESİ</t>
  </si>
  <si>
    <t>Hastane Onarım Projesi</t>
  </si>
  <si>
    <t>Muhtelif İşler Döner Sermaye</t>
  </si>
  <si>
    <t xml:space="preserve">PROJE SAHİBİ    : KAYSERİ ÜNİVERSİTESİ </t>
  </si>
  <si>
    <t>KAYSERİ ÜNİVERSİTESİ TOPLAMI</t>
  </si>
  <si>
    <t>Basılı Yayın Alımı, Elektronik Yayın alımı</t>
  </si>
  <si>
    <t xml:space="preserve">Muhtelif İşler  </t>
  </si>
  <si>
    <t>2023H03-212751</t>
  </si>
  <si>
    <t>Doğalgaz Dönüşümü, Elektrik Hattı, Kampüs İç Yol, Kanalizasyon Hattı, Peyzaj, Su İsale Hattı, Telefon Hattı,</t>
  </si>
  <si>
    <t>SEKTÖRÜ            :  ULAŞTIRMA HABERLEŞME-KENT İÇİ ULAŞIM</t>
  </si>
  <si>
    <t>PROJE SAHİBİ    :  İLLER BANKASI ANONİM ŞİRKETİ GENEL MÜDÜRLÜĞÜ</t>
  </si>
  <si>
    <t>İLLER BANKASI ANONİM ŞİRKETİ GENEL MÜDÜRLÜĞÜ TOPLAMI</t>
  </si>
  <si>
    <t>2015E06-2306</t>
  </si>
  <si>
    <t>Talas Mevlana-Furkan Kavşağı</t>
  </si>
  <si>
    <t>Raylı Sistem İnşaat +Elektromekanik (5,52 km), Tramway Aracı (6 Adet)</t>
  </si>
  <si>
    <t>2019-2024</t>
  </si>
  <si>
    <t>S. NO</t>
  </si>
  <si>
    <t>SEKTÖRLER</t>
  </si>
  <si>
    <t xml:space="preserve">PROJE </t>
  </si>
  <si>
    <t>SAYISI</t>
  </si>
  <si>
    <t xml:space="preserve">PROJE TUTARI </t>
  </si>
  <si>
    <t>(TL)</t>
  </si>
  <si>
    <t>ULAŞIM- HABERLEŞME</t>
  </si>
  <si>
    <t>EĞİTİM</t>
  </si>
  <si>
    <t>TARIM</t>
  </si>
  <si>
    <t>ENERJİ</t>
  </si>
  <si>
    <t>SAĞLIK</t>
  </si>
  <si>
    <t>TURİZM</t>
  </si>
  <si>
    <t>DKH-SOSYAL</t>
  </si>
  <si>
    <t>TOPLAM</t>
  </si>
  <si>
    <t>SEKTÖRÜ             : TARIM - SULAMA</t>
  </si>
  <si>
    <t>PROJE SAHİBİ     : DEVLET SU İŞLERİ GENEL MÜDÜRLÜĞÜ (DSİ GN.MD.)</t>
  </si>
  <si>
    <t>DEVLET SU İŞLERİ GENEL MÜDÜRLÜĞÜ (DSİ GN. MD.) TOPLAMI</t>
  </si>
  <si>
    <t>1990A01-151</t>
  </si>
  <si>
    <t>Develi 2. Merhale (1)</t>
  </si>
  <si>
    <t>Depolama (187 hmᶾ), Sulama (32.466 ha), Yenileme (4.125 ha)</t>
  </si>
  <si>
    <t>1995A01-474</t>
  </si>
  <si>
    <t>Bahçelik (1)</t>
  </si>
  <si>
    <t>Depolama (216,14 hmᶾ), Sulama (31.644 ha)</t>
  </si>
  <si>
    <t>1995-2027</t>
  </si>
  <si>
    <t>2022A01-182333</t>
  </si>
  <si>
    <t>Sarımsaklı Barajı Sulaması Yenileme</t>
  </si>
  <si>
    <t>Yenileme (8.865 ha)</t>
  </si>
  <si>
    <t>2022-2027</t>
  </si>
  <si>
    <t>2023A01-2144326</t>
  </si>
  <si>
    <t>Kayseri-Pınarbaşı Şehit Arda Şen Göleti ve Sulaması</t>
  </si>
  <si>
    <t>Depolama (1.20 hmᶾ), Sulama (281 ha)</t>
  </si>
  <si>
    <t>2023-2027</t>
  </si>
  <si>
    <t>SEKTÖRÜ             : ENERJİ</t>
  </si>
  <si>
    <t>PROJE SAHİBİ     : TEİAŞ GENEL MÜDÜRLÜĞÜ</t>
  </si>
  <si>
    <t>TEİAŞ GENEL MÜDÜRLÜĞÜ TOPLAMI</t>
  </si>
  <si>
    <t>2021D00-161903</t>
  </si>
  <si>
    <t>400 kV'luk ve Diğer İletim Tesisleri-2</t>
  </si>
  <si>
    <t xml:space="preserve">Kayseri, Gaziantep, </t>
  </si>
  <si>
    <t xml:space="preserve">İstanbul, Samsun, </t>
  </si>
  <si>
    <t>154 kV Fider, 380 kV Fider, 400 kV    Enerji İletim Hattı (5,50 km), 400 kV</t>
  </si>
  <si>
    <t>Trafo Fideri, 400 kV Trafo Merkezi (250 MVA)</t>
  </si>
  <si>
    <t>2021-2025</t>
  </si>
  <si>
    <t>2021D00-195529</t>
  </si>
  <si>
    <t>Gölbaşı-Kayseri Kapasitör Kuzey Kısmı Yenileme</t>
  </si>
  <si>
    <t>Kayseri, Ankara,</t>
  </si>
  <si>
    <t>400 kV    Enerji İletim Hattı (232 km)</t>
  </si>
  <si>
    <t>SEKTÖRÜ             : ULAŞTIRMA - HABERLEŞME - DEMİRYOLU ULAŞTIRMASI</t>
  </si>
  <si>
    <t xml:space="preserve">PROJE SAHİBİ     : T.C. DEVLET DEMİRYOLLARI İŞLETMESİ GENEL MÜDÜRLÜĞÜ </t>
  </si>
  <si>
    <t xml:space="preserve">S.NO </t>
  </si>
  <si>
    <t xml:space="preserve">PROJE NO </t>
  </si>
  <si>
    <t xml:space="preserve">PROJE ADI </t>
  </si>
  <si>
    <t xml:space="preserve">YERİ </t>
  </si>
  <si>
    <t>TCDD TOPLAMI</t>
  </si>
  <si>
    <t>2007E01-151187</t>
  </si>
  <si>
    <t>Boğazköprü Lojistik Merkezi (1. Etap)</t>
  </si>
  <si>
    <t>(Lojistik ve Yük Merkezi Kurulması Programı kapsamında)</t>
  </si>
  <si>
    <t>Lojistik Merkez</t>
  </si>
  <si>
    <t>2017E01-150938</t>
  </si>
  <si>
    <t>Boğazköprü-Kayseri Serbest Bölge</t>
  </si>
  <si>
    <t>(İltisak Hattı Yapımları Programı kapsamında)</t>
  </si>
  <si>
    <t>İltisak Hattı (2,60 km)</t>
  </si>
  <si>
    <t>2020-2026</t>
  </si>
  <si>
    <t>2020E01-153961</t>
  </si>
  <si>
    <t>Yerköy-Kayseri Yüksek Standartlı Demiryolu</t>
  </si>
  <si>
    <t>Kayseri,</t>
  </si>
  <si>
    <t>Yozgat,</t>
  </si>
  <si>
    <t>Altyapı ve Üstyapı Yapımı</t>
  </si>
  <si>
    <t>Yüksek Standartlı Demiryolu (142 Km)</t>
  </si>
  <si>
    <t>Müşavirlik</t>
  </si>
  <si>
    <t>Kontrollük, Müşavirlik,</t>
  </si>
  <si>
    <t>Kırıkkale,</t>
  </si>
  <si>
    <t>SEKTÖRÜ             : ULAŞTIRMA - HABERLEŞME - KARAYOLU ULAŞTIRMASI</t>
  </si>
  <si>
    <t xml:space="preserve">PROJE SAHİBİ     : KARAYOLLARI GENEL MÜDÜRLÜĞÜ </t>
  </si>
  <si>
    <t>KARAYOLLARI GENEL MÜDÜRLÜĞÜ TOPLAMI</t>
  </si>
  <si>
    <t>1973E04-6-4029</t>
  </si>
  <si>
    <t>(BSK Yapımı Programı kapsamında)</t>
  </si>
  <si>
    <t xml:space="preserve">Pınarbaşı 5. Bl. Hd. </t>
  </si>
  <si>
    <t>BSK (58 km)</t>
  </si>
  <si>
    <t>2010E04-1241</t>
  </si>
  <si>
    <t>(Pınarbaşı-Gürün) ayrımı Kaynar-16. Bl. Hd.</t>
  </si>
  <si>
    <t>Bölünmüş Yol (48 km)</t>
  </si>
  <si>
    <t>2012E04-208269</t>
  </si>
  <si>
    <t>BY BSK (52 km)</t>
  </si>
  <si>
    <t>2013E04-208295</t>
  </si>
  <si>
    <t>2015E04-208306</t>
  </si>
  <si>
    <t>Nevşehir,</t>
  </si>
  <si>
    <t>BY BSK (48 km)</t>
  </si>
  <si>
    <t>2016E04-208103</t>
  </si>
  <si>
    <t>BY-BSK (41 km), Sathi Kaplamalı Tek Yol (36 km)</t>
  </si>
  <si>
    <t>2017E04-207990</t>
  </si>
  <si>
    <t>Sathi Kaplamalı Tek Yol (38 km)</t>
  </si>
  <si>
    <t>2017E04-208094</t>
  </si>
  <si>
    <t>BY-BSK (3 km), TY BSK (22 km)</t>
  </si>
  <si>
    <t>2017E04-208116</t>
  </si>
  <si>
    <t>Niğde,</t>
  </si>
  <si>
    <t>BY-BSK (119 km),</t>
  </si>
  <si>
    <t>2017E04-209530</t>
  </si>
  <si>
    <t>Kırşehir,</t>
  </si>
  <si>
    <t>BY-BSK (200 km),</t>
  </si>
  <si>
    <t>2021E04-208016</t>
  </si>
  <si>
    <t>BY-BSK (10 km), TY BSK (15 km)</t>
  </si>
  <si>
    <t>2005E04-712</t>
  </si>
  <si>
    <t>Himmetdede Ayr.-Boğazlıyan</t>
  </si>
  <si>
    <t>Bölünmüş Yol (36 km)</t>
  </si>
  <si>
    <t>(418) 1986E04-129-65816 numaralı " Kayseri-Felahiye " projesinin devamı niteliğindedir.</t>
  </si>
  <si>
    <t>SEKTÖRÜ            : DKH - SOSYAL – TEKNOLOJİK ARAŞTIRMA</t>
  </si>
  <si>
    <t xml:space="preserve">PROJE SAHİBİ    : ERCİYES ÜNİVERSİTESİ </t>
  </si>
  <si>
    <t>Kırım-Kongo Kanamalı Ateş Aşısı -GMP Laboratuvarı</t>
  </si>
  <si>
    <t>Bakım Onarım, Makine-Teçhizat, Teknolojik Araştırma</t>
  </si>
  <si>
    <t>Proje Desteği</t>
  </si>
  <si>
    <t xml:space="preserve">PROJE SAHİBİ    : ABDULLAH GÜL ÜNİVERSİTESİ </t>
  </si>
  <si>
    <t>ABDULLAH GÜL ÜNİVERSİTESİ TOPLAMI</t>
  </si>
  <si>
    <t>2020H03-149869</t>
  </si>
  <si>
    <t xml:space="preserve">Bakım Onarım, BİT, Kesin Hesap, Makine Techizat, </t>
  </si>
  <si>
    <t>2020H03-149862</t>
  </si>
  <si>
    <t>2019-2023</t>
  </si>
  <si>
    <t>PROJE SAHİBİ    :  ULAŞTIRMA VE ALTYAPI BAKANLIĞI</t>
  </si>
  <si>
    <t>ULAŞTIRMA VE ALTYAPI BAKANLIĞI TOPLAMI</t>
  </si>
  <si>
    <t>2019E06-144304</t>
  </si>
  <si>
    <t>Anafartalar- YHT Tramvay Hattı</t>
  </si>
  <si>
    <t xml:space="preserve">Müşavirlik , Raylı Sistem İnşaat+Elektromekenik (6,83 km) Tramvay Aracı (5 Adet) </t>
  </si>
  <si>
    <t>İnşaat+Elektromekenik+ Araç Alımı</t>
  </si>
  <si>
    <t>Raylı Sistem İnşaat +Elektromekanik (6,83 km), Tramvay Aracı (5 Adet)</t>
  </si>
  <si>
    <t>Mühendislik  Müşavirlik</t>
  </si>
  <si>
    <t>SEKTÖRÜ            : TURİZM</t>
  </si>
  <si>
    <t>2005F00-731</t>
  </si>
  <si>
    <t>Turizm Alanı ve Merkezi Yolları</t>
  </si>
  <si>
    <t>Konya,</t>
  </si>
  <si>
    <t>Trabzon,</t>
  </si>
  <si>
    <t>2A BSK (20,10 km) 2A standardında Karayolu (82 km)</t>
  </si>
  <si>
    <t>2023 YILI SONU KÜMÜLATİF HARCAMA (TL)</t>
  </si>
  <si>
    <t>2024 YILI YATIRIMI (TL)</t>
  </si>
  <si>
    <t>1990-2028</t>
  </si>
  <si>
    <t xml:space="preserve">     b) 2024 yılından sonraya kalanlar</t>
  </si>
  <si>
    <t>2020-2024</t>
  </si>
  <si>
    <t>2020-2027</t>
  </si>
  <si>
    <t xml:space="preserve"> Kontrollük, Müşavirlik, Yüksek Standartlı Demiryolu (142 km)</t>
  </si>
  <si>
    <t>2003-2027</t>
  </si>
  <si>
    <t>2005-2027</t>
  </si>
  <si>
    <t>2010-2027</t>
  </si>
  <si>
    <t>2012-2027</t>
  </si>
  <si>
    <t>(93) 1973E04-6-4029 numaralı "Tomarza Ayr. - Pınarbaşı" projesinin devamı niteliğindedir.</t>
  </si>
  <si>
    <t>Tomarza Ayr.- Pınarbaşı (93)</t>
  </si>
  <si>
    <t>Kayseri İli, Kocasinan İlçesinde Tarihi  BOYACI ve YUKARIÖZ, Talas İlçesi YAMAÇLI Köprüleri (105)</t>
  </si>
  <si>
    <t>(105) 2000E04-619-63175 numaralı "Kayseri İli, Koca Sinan İlçesinde BAĞPINAR I (Yukarı Köprü)BOYACI ve YUKARIÖZ,Talas İlçesi YAMAÇLI Köprüleri" projesinin devamı niteliğindedir.</t>
  </si>
  <si>
    <t xml:space="preserve">Köprü Onarımı (0,07km) </t>
  </si>
  <si>
    <t>2013-2027</t>
  </si>
  <si>
    <t>Ürgüp-Boğazköprü (131)</t>
  </si>
  <si>
    <t>2015-2027</t>
  </si>
  <si>
    <t>(131) 1986E04-128-65129 numaralı " Ürgüp-Boğazköprü " projesinin devamı niteliğindedir.</t>
  </si>
  <si>
    <t>Hacılar-Develi-Yahyalı İY (Yahyalı Geç. Dah.) (158)</t>
  </si>
  <si>
    <t>2016-2027</t>
  </si>
  <si>
    <t>(158) 1964E04-2-64924 numaralı “Hacılar-Develi-Yahyalı İY (Yahyalı Geç. Dah.)" projesinin devamı niteliğindedir.</t>
  </si>
  <si>
    <t>Felahiye-Boğazlıyan (217)</t>
  </si>
  <si>
    <t>2017-2027</t>
  </si>
  <si>
    <t>(217) 1986E04-128-65401 numaralı " Felahiye-Bpğazlıyan " projesinin devamı niteliğindedir.</t>
  </si>
  <si>
    <t>(Kayseri-Sivas) Ayr. Kermelik-Özvatan Felahiye (248)</t>
  </si>
  <si>
    <t>(248) 1964E04-2-64924 numaralı " (Kayseri-Sivas) Ayr. Kermelik-Özvatan Felahiye " projesinin devamı niteliğindedir.</t>
  </si>
  <si>
    <t>Kayseri-Niğde (252)</t>
  </si>
  <si>
    <t>(252) 212E04-1551 numaralı " Kayseri-Niğde " projesinin devamı niteliğindedir</t>
  </si>
  <si>
    <t>Kırıkkale-Kırşehir-Himmetdede Ayr. (298)</t>
  </si>
  <si>
    <t>(298) 1993E04-341-347 numaralı " Kırıkkale-Kırşehir-Himmetdede Ayr " projesinin devamı niteliğindedir.</t>
  </si>
  <si>
    <t>2021-2027</t>
  </si>
  <si>
    <t>Kayseri-Felahiye (405)</t>
  </si>
  <si>
    <t>Boğazköprü-Himmetdede-Avanos Ayr (BSK Yapımı Programı kapsamında)</t>
  </si>
  <si>
    <t>Bölünmüş Yol (37 km)</t>
  </si>
  <si>
    <t>1997-2027</t>
  </si>
  <si>
    <t>(Kent İçi Ulaşım (IDB) (453) (456) Programı kapsamında)</t>
  </si>
  <si>
    <t>(453) Araç alımında asgari yüzde 60 yeterlilik oranı sağlanacaktır.</t>
  </si>
  <si>
    <t>(456) Dış para kısmı İslam Kalkınma Bankası (IDB) kredisi ile karşılanacak olup, toplama dahil değildir. Projede harcama yapılması Strateji ve Bütçe Başkanlığı iznine tabidir.</t>
  </si>
  <si>
    <t xml:space="preserve">     a) 2024 yılında bitenler</t>
  </si>
  <si>
    <t>2024E06-234270</t>
  </si>
  <si>
    <t>Kesin Hesap Karşılıkları</t>
  </si>
  <si>
    <t>Ankara, İstanbul, Kayseri</t>
  </si>
  <si>
    <t>Kesin Hesap</t>
  </si>
  <si>
    <t>2024-2024</t>
  </si>
  <si>
    <t>C) YENİ  PROJELER TOPLAMI</t>
  </si>
  <si>
    <t>PROJE SAHİBİ    :KARAYOLLARI GENEL MÜDÜRLÜĞÜ</t>
  </si>
  <si>
    <t>2024H03-232662</t>
  </si>
  <si>
    <t xml:space="preserve">     a) 2024 yılında bitenler </t>
  </si>
  <si>
    <t xml:space="preserve">    a) 2024 yılında bitenler</t>
  </si>
  <si>
    <t>2024H03-233563</t>
  </si>
  <si>
    <t>(511) Proje maliyetinin 11.500.000 TL'si likit kaynaklardan karşılanacaktır.</t>
  </si>
  <si>
    <t>Diş Hekimliği Fakültesi (511)</t>
  </si>
  <si>
    <t>2024H03-233561</t>
  </si>
  <si>
    <t>2024H03-233565</t>
  </si>
  <si>
    <t>2024H03-233252</t>
  </si>
  <si>
    <t>2024 YILI SONU KÜMÜLATİF HARCAMA (TL)</t>
  </si>
  <si>
    <t>2024H03-233235</t>
  </si>
  <si>
    <t>2024H03-233289</t>
  </si>
  <si>
    <t>Bakım Onarım, BİT, Kesin Hesap, Makine Techizat</t>
  </si>
  <si>
    <t>SEKTÖRÜ             : EĞİTİM - YÜKSEK ÖĞRETİM-KÜLTÜR</t>
  </si>
  <si>
    <t>2024H03-232661</t>
  </si>
  <si>
    <t xml:space="preserve">     a) 2024 yılından sonraya kalanlar</t>
  </si>
  <si>
    <t>2024H04-235092</t>
  </si>
  <si>
    <t>Tarihi Sümerbank Binası Restorasyonu</t>
  </si>
  <si>
    <t>Restorasyon</t>
  </si>
  <si>
    <t>2024-2026</t>
  </si>
  <si>
    <t>2016H04-2695</t>
  </si>
  <si>
    <t>Talas Tarihi Yapılarının Restorasyonu</t>
  </si>
  <si>
    <t>2016-2026</t>
  </si>
  <si>
    <t>PROJE SAHİBİ    :  MİLLİ SARAYLAR İDARESİ BAŞKANLIĞI</t>
  </si>
  <si>
    <t>SEKTÖRÜ            :  EĞİTİM - KÜLTÜR</t>
  </si>
  <si>
    <t>MİLLİ SARAYLAR İDARESİ BAŞKANLIĞI TOPLAMI</t>
  </si>
  <si>
    <t>Müze ve Sanat Galerileri Rest. Teşhir
Tanzimleri</t>
  </si>
  <si>
    <t>Özel Gelir</t>
  </si>
  <si>
    <t>Ankara, Bursa, İstanbul, Kayseri</t>
  </si>
  <si>
    <t>SEKTÖRÜ             : EĞİTİM - YÜKSEK ÖĞRETİM-KÜLTÜR-BEDEN EĞİTİMİ VE SPOR</t>
  </si>
  <si>
    <t>Bakım Onarım, Makine-Teçhizat</t>
  </si>
  <si>
    <t>2024-2025</t>
  </si>
  <si>
    <t>2016K12-2842</t>
  </si>
  <si>
    <t>2016-2024</t>
  </si>
  <si>
    <t>2024K12-234056</t>
  </si>
  <si>
    <t>Rektörlük Bilimsel Araştırma Projeleri (676)</t>
  </si>
  <si>
    <t>(676) Bilimsel Araştırmalar Yönetmeliğinin 11. Maddesi gereği öz gelir karşılığı kaydedilen ödeneklerden karşılanacaktır.</t>
  </si>
  <si>
    <t>SEKTÖRÜ            :  DKH-SOSYAL-KANALİZASYON</t>
  </si>
  <si>
    <t>2024K06-227836</t>
  </si>
  <si>
    <t>Adıyaman, Hatay, Kayseri, Osmaniye</t>
  </si>
  <si>
    <t>Atıksu Arıtma Tesisi, Kanalizasyon Şebekesi, Kentsel Altyapı, Kolektör,Yağmursuyu şebeke</t>
  </si>
  <si>
    <t>2024-2028</t>
  </si>
  <si>
    <t>Türkiye Deprem Sonrası İyileşme ve Yeniden İmar (EBRD)  (647)</t>
  </si>
  <si>
    <t>(647) Revize fizibilite etüdü Cumhurbaşkanlığı Strateji ve Bütçe Başkanlığı tarafından onaylanmadan proje ihalesine çıkılamaz ve harcama yapılamaz.</t>
  </si>
  <si>
    <t>2024I00-218329</t>
  </si>
  <si>
    <t xml:space="preserve"> Döner Sermaye</t>
  </si>
  <si>
    <t>2024I00-234080</t>
  </si>
  <si>
    <t>2024I00-234831</t>
  </si>
  <si>
    <t>Hastane Binası</t>
  </si>
  <si>
    <t>Etüt-Proje, Hastane İnşaatı (800yatak, 140.000 m²), Sismik İzolatör
(20.000 m²)</t>
  </si>
  <si>
    <t>Etüt Proje</t>
  </si>
  <si>
    <t>2024H05-233571</t>
  </si>
  <si>
    <t xml:space="preserve">2024 YILI YATIRIMI </t>
  </si>
  <si>
    <t>Kamu Binalarında Enerji Verimliliği Uygulamaları -2</t>
  </si>
  <si>
    <t>PROJE SAHİBİ    :  ÇEVRE VE ŞEHİRCİLİK BAKANLIĞI</t>
  </si>
  <si>
    <t>81 İl</t>
  </si>
  <si>
    <t>2024D00-231546</t>
  </si>
  <si>
    <t>Büyük Onarım,Danışmanlık,Enerji verimliliği,Etüt-Proje,Müşavirlik</t>
  </si>
  <si>
    <t>2024-2029</t>
  </si>
  <si>
    <t>2023H04-205874</t>
  </si>
  <si>
    <t>(43.000.000)</t>
  </si>
  <si>
    <t>ÇEVRE VE ŞEHİRCİLİK BAKANLIĞI TOPLAMI</t>
  </si>
  <si>
    <t>SEKTÖRÜ            :  ENERJİ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</si>
</sst>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8"/>
      <color rgb="FF000000"/>
      <name val="Calibri"/>
      <family val="2"/>
      <charset val="162"/>
      <scheme val="minor"/>
    </font>
    <font>
      <b/>
      <sz val="8"/>
      <color rgb="FF000000"/>
      <name val="Arial"/>
      <family val="2"/>
      <charset val="162"/>
    </font>
    <font>
      <b/>
      <sz val="8"/>
      <color rgb="FF000000"/>
      <name val="Calibri"/>
      <family val="2"/>
      <charset val="162"/>
      <scheme val="minor"/>
    </font>
    <font>
      <b/>
      <sz val="7.5"/>
      <color rgb="FFFFFFFF"/>
      <name val="Arial"/>
      <family val="2"/>
      <charset val="162"/>
    </font>
    <font>
      <b/>
      <sz val="6"/>
      <color rgb="FFFFFFFF"/>
      <name val="Arial"/>
      <family val="2"/>
      <charset val="162"/>
    </font>
    <font>
      <b/>
      <sz val="7.5"/>
      <color rgb="FF000000"/>
      <name val="Arial"/>
      <family val="2"/>
      <charset val="162"/>
    </font>
    <font>
      <b/>
      <sz val="10"/>
      <color rgb="FF000000"/>
      <name val="Calibri"/>
      <family val="2"/>
      <charset val="162"/>
      <scheme val="minor"/>
    </font>
    <font>
      <i/>
      <sz val="8"/>
      <color rgb="FF000000"/>
      <name val="Arial"/>
      <family val="2"/>
      <charset val="162"/>
    </font>
    <font>
      <b/>
      <sz val="11"/>
      <color rgb="FFFFFFFF"/>
      <name val="Cambria"/>
      <family val="1"/>
      <charset val="162"/>
    </font>
    <font>
      <b/>
      <sz val="14"/>
      <color rgb="FFFFFFFF"/>
      <name val="Cambria"/>
      <family val="1"/>
      <charset val="162"/>
    </font>
    <font>
      <b/>
      <sz val="8"/>
      <color rgb="FFFFFFFF"/>
      <name val="Arial"/>
      <family val="2"/>
      <charset val="162"/>
    </font>
    <font>
      <sz val="8"/>
      <color rgb="FFFFFFFF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14"/>
      <color theme="0"/>
      <name val="Cambria"/>
      <family val="1"/>
      <charset val="162"/>
    </font>
    <font>
      <b/>
      <sz val="11"/>
      <color theme="1"/>
      <name val="Arial"/>
      <family val="2"/>
      <charset val="162"/>
    </font>
    <font>
      <sz val="11"/>
      <color theme="1"/>
      <name val="Cambria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323E4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indexed="64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45">
    <xf numFmtId="0" fontId="0" fillId="0" borderId="0" xfId="0"/>
    <xf numFmtId="3" fontId="0" fillId="0" borderId="0" xfId="0" applyNumberFormat="1"/>
    <xf numFmtId="0" fontId="8" fillId="2" borderId="20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3" fontId="3" fillId="5" borderId="8" xfId="0" applyNumberFormat="1" applyFont="1" applyFill="1" applyBorder="1" applyAlignment="1">
      <alignment horizontal="right" vertical="center" wrapText="1"/>
    </xf>
    <xf numFmtId="0" fontId="3" fillId="5" borderId="19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3" fontId="5" fillId="6" borderId="5" xfId="0" applyNumberFormat="1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3" fontId="5" fillId="6" borderId="8" xfId="0" applyNumberFormat="1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12" fillId="7" borderId="40" xfId="0" applyFont="1" applyFill="1" applyBorder="1" applyAlignment="1">
      <alignment horizontal="left" vertical="center" wrapText="1" indent="1"/>
    </xf>
    <xf numFmtId="0" fontId="12" fillId="7" borderId="20" xfId="0" applyFont="1" applyFill="1" applyBorder="1" applyAlignment="1">
      <alignment horizontal="left" vertical="center" wrapText="1" indent="1"/>
    </xf>
    <xf numFmtId="0" fontId="0" fillId="7" borderId="5" xfId="0" applyFill="1" applyBorder="1" applyAlignment="1">
      <alignment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left" vertical="center" wrapText="1" indent="1"/>
    </xf>
    <xf numFmtId="0" fontId="12" fillId="7" borderId="4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left" vertical="center" wrapText="1" indent="1"/>
    </xf>
    <xf numFmtId="0" fontId="12" fillId="7" borderId="5" xfId="0" applyFont="1" applyFill="1" applyBorder="1" applyAlignment="1">
      <alignment horizontal="justify" vertical="center" wrapText="1"/>
    </xf>
    <xf numFmtId="0" fontId="2" fillId="7" borderId="12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justify" vertical="center" wrapText="1"/>
    </xf>
    <xf numFmtId="0" fontId="14" fillId="2" borderId="4" xfId="0" applyFont="1" applyFill="1" applyBorder="1" applyAlignment="1">
      <alignment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3" fontId="5" fillId="5" borderId="4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0" fillId="2" borderId="2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10" borderId="8" xfId="0" applyFont="1" applyFill="1" applyBorder="1" applyAlignment="1">
      <alignment horizontal="right" vertical="center" wrapText="1"/>
    </xf>
    <xf numFmtId="0" fontId="2" fillId="10" borderId="7" xfId="0" applyFont="1" applyFill="1" applyBorder="1" applyAlignment="1">
      <alignment vertical="center" wrapText="1"/>
    </xf>
    <xf numFmtId="3" fontId="5" fillId="10" borderId="8" xfId="0" applyNumberFormat="1" applyFont="1" applyFill="1" applyBorder="1" applyAlignment="1">
      <alignment horizontal="right" vertical="center" wrapText="1"/>
    </xf>
    <xf numFmtId="0" fontId="5" fillId="10" borderId="7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vertical="center" wrapText="1"/>
    </xf>
    <xf numFmtId="3" fontId="3" fillId="5" borderId="7" xfId="0" applyNumberFormat="1" applyFont="1" applyFill="1" applyBorder="1" applyAlignment="1">
      <alignment horizontal="right" vertical="center" wrapText="1"/>
    </xf>
    <xf numFmtId="3" fontId="5" fillId="5" borderId="4" xfId="0" applyNumberFormat="1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5" fillId="5" borderId="4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vertical="center" wrapText="1"/>
    </xf>
    <xf numFmtId="3" fontId="3" fillId="5" borderId="7" xfId="0" applyNumberFormat="1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0" fillId="0" borderId="0" xfId="0" applyFill="1"/>
    <xf numFmtId="3" fontId="3" fillId="5" borderId="19" xfId="0" applyNumberFormat="1" applyFont="1" applyFill="1" applyBorder="1" applyAlignment="1">
      <alignment horizontal="right" vertical="center" wrapText="1"/>
    </xf>
    <xf numFmtId="3" fontId="3" fillId="5" borderId="20" xfId="0" applyNumberFormat="1" applyFont="1" applyFill="1" applyBorder="1" applyAlignment="1">
      <alignment horizontal="right" vertical="center" wrapText="1"/>
    </xf>
    <xf numFmtId="0" fontId="3" fillId="5" borderId="48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50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3" fontId="5" fillId="5" borderId="11" xfId="0" applyNumberFormat="1" applyFont="1" applyFill="1" applyBorder="1" applyAlignment="1">
      <alignment horizontal="right"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2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7" fillId="0" borderId="0" xfId="0" applyFont="1"/>
    <xf numFmtId="0" fontId="14" fillId="2" borderId="16" xfId="0" applyFont="1" applyFill="1" applyBorder="1" applyAlignment="1">
      <alignment vertical="center" wrapText="1"/>
    </xf>
    <xf numFmtId="0" fontId="3" fillId="6" borderId="3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vertical="center" wrapText="1"/>
    </xf>
    <xf numFmtId="0" fontId="9" fillId="5" borderId="52" xfId="0" applyFont="1" applyFill="1" applyBorder="1" applyAlignment="1">
      <alignment vertical="center" wrapText="1"/>
    </xf>
    <xf numFmtId="0" fontId="9" fillId="5" borderId="53" xfId="0" applyFont="1" applyFill="1" applyBorder="1" applyAlignment="1">
      <alignment vertical="center" wrapText="1"/>
    </xf>
    <xf numFmtId="0" fontId="9" fillId="5" borderId="54" xfId="0" applyFont="1" applyFill="1" applyBorder="1" applyAlignment="1">
      <alignment vertical="center" wrapText="1"/>
    </xf>
    <xf numFmtId="0" fontId="3" fillId="5" borderId="56" xfId="0" applyFont="1" applyFill="1" applyBorder="1" applyAlignment="1">
      <alignment vertical="center" wrapText="1"/>
    </xf>
    <xf numFmtId="3" fontId="5" fillId="6" borderId="58" xfId="0" applyNumberFormat="1" applyFont="1" applyFill="1" applyBorder="1" applyAlignment="1">
      <alignment horizontal="right" vertical="center" wrapText="1"/>
    </xf>
    <xf numFmtId="0" fontId="3" fillId="6" borderId="59" xfId="0" applyFont="1" applyFill="1" applyBorder="1" applyAlignment="1">
      <alignment vertical="center" wrapText="1"/>
    </xf>
    <xf numFmtId="0" fontId="3" fillId="6" borderId="61" xfId="0" applyFont="1" applyFill="1" applyBorder="1" applyAlignment="1">
      <alignment vertical="center" wrapText="1"/>
    </xf>
    <xf numFmtId="0" fontId="5" fillId="5" borderId="55" xfId="0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3" fillId="5" borderId="17" xfId="0" applyNumberFormat="1" applyFont="1" applyFill="1" applyBorder="1" applyAlignment="1">
      <alignment vertical="center" wrapText="1"/>
    </xf>
    <xf numFmtId="3" fontId="3" fillId="5" borderId="8" xfId="0" applyNumberFormat="1" applyFont="1" applyFill="1" applyBorder="1" applyAlignment="1">
      <alignment vertical="center" wrapText="1"/>
    </xf>
    <xf numFmtId="3" fontId="3" fillId="5" borderId="57" xfId="0" applyNumberFormat="1" applyFont="1" applyFill="1" applyBorder="1" applyAlignment="1">
      <alignment vertical="center" wrapText="1"/>
    </xf>
    <xf numFmtId="3" fontId="5" fillId="6" borderId="20" xfId="0" applyNumberFormat="1" applyFont="1" applyFill="1" applyBorder="1" applyAlignment="1">
      <alignment horizontal="right" vertical="center" wrapText="1"/>
    </xf>
    <xf numFmtId="3" fontId="5" fillId="6" borderId="60" xfId="0" applyNumberFormat="1" applyFont="1" applyFill="1" applyBorder="1" applyAlignment="1">
      <alignment horizontal="right" vertical="center" wrapText="1"/>
    </xf>
    <xf numFmtId="3" fontId="5" fillId="5" borderId="17" xfId="0" applyNumberFormat="1" applyFont="1" applyFill="1" applyBorder="1" applyAlignment="1">
      <alignment vertical="center" wrapText="1"/>
    </xf>
    <xf numFmtId="3" fontId="5" fillId="5" borderId="57" xfId="0" applyNumberFormat="1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vertical="center" wrapText="1"/>
    </xf>
    <xf numFmtId="0" fontId="5" fillId="5" borderId="62" xfId="0" applyFont="1" applyFill="1" applyBorder="1" applyAlignment="1">
      <alignment vertical="center" wrapText="1"/>
    </xf>
    <xf numFmtId="0" fontId="3" fillId="5" borderId="63" xfId="0" applyFont="1" applyFill="1" applyBorder="1" applyAlignment="1">
      <alignment vertical="center" wrapText="1"/>
    </xf>
    <xf numFmtId="3" fontId="3" fillId="5" borderId="64" xfId="0" applyNumberFormat="1" applyFont="1" applyFill="1" applyBorder="1" applyAlignment="1">
      <alignment vertical="center" wrapText="1"/>
    </xf>
    <xf numFmtId="3" fontId="3" fillId="5" borderId="65" xfId="0" applyNumberFormat="1" applyFont="1" applyFill="1" applyBorder="1" applyAlignment="1">
      <alignment vertical="center" wrapText="1"/>
    </xf>
    <xf numFmtId="0" fontId="3" fillId="5" borderId="65" xfId="0" applyFont="1" applyFill="1" applyBorder="1" applyAlignment="1">
      <alignment vertical="center" wrapText="1"/>
    </xf>
    <xf numFmtId="0" fontId="3" fillId="6" borderId="66" xfId="0" applyFont="1" applyFill="1" applyBorder="1" applyAlignment="1">
      <alignment vertical="center" wrapText="1"/>
    </xf>
    <xf numFmtId="0" fontId="3" fillId="6" borderId="33" xfId="0" applyFont="1" applyFill="1" applyBorder="1" applyAlignment="1">
      <alignment vertical="center" wrapText="1"/>
    </xf>
    <xf numFmtId="3" fontId="3" fillId="6" borderId="33" xfId="0" applyNumberFormat="1" applyFont="1" applyFill="1" applyBorder="1" applyAlignment="1">
      <alignment vertical="center" wrapText="1"/>
    </xf>
    <xf numFmtId="0" fontId="3" fillId="6" borderId="67" xfId="0" applyFont="1" applyFill="1" applyBorder="1" applyAlignment="1">
      <alignment vertical="center" wrapText="1"/>
    </xf>
    <xf numFmtId="0" fontId="3" fillId="6" borderId="68" xfId="0" applyFont="1" applyFill="1" applyBorder="1" applyAlignment="1">
      <alignment vertical="center" wrapText="1"/>
    </xf>
    <xf numFmtId="0" fontId="5" fillId="6" borderId="32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 wrapText="1"/>
    </xf>
    <xf numFmtId="0" fontId="5" fillId="6" borderId="31" xfId="0" applyFont="1" applyFill="1" applyBorder="1" applyAlignment="1">
      <alignment vertical="center" wrapText="1"/>
    </xf>
    <xf numFmtId="3" fontId="5" fillId="6" borderId="33" xfId="0" applyNumberFormat="1" applyFont="1" applyFill="1" applyBorder="1" applyAlignment="1">
      <alignment vertical="center" wrapText="1"/>
    </xf>
    <xf numFmtId="0" fontId="4" fillId="11" borderId="4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vertical="center" wrapText="1"/>
    </xf>
    <xf numFmtId="3" fontId="3" fillId="11" borderId="4" xfId="0" applyNumberFormat="1" applyFont="1" applyFill="1" applyBorder="1" applyAlignment="1">
      <alignment horizontal="right" vertical="center" wrapText="1"/>
    </xf>
    <xf numFmtId="3" fontId="3" fillId="11" borderId="8" xfId="0" applyNumberFormat="1" applyFont="1" applyFill="1" applyBorder="1" applyAlignment="1">
      <alignment horizontal="right" vertical="center" wrapText="1"/>
    </xf>
    <xf numFmtId="3" fontId="3" fillId="11" borderId="7" xfId="0" applyNumberFormat="1" applyFont="1" applyFill="1" applyBorder="1" applyAlignment="1">
      <alignment horizontal="right" vertical="center" wrapText="1"/>
    </xf>
    <xf numFmtId="0" fontId="4" fillId="11" borderId="7" xfId="0" applyFont="1" applyFill="1" applyBorder="1" applyAlignment="1">
      <alignment vertical="center" wrapText="1"/>
    </xf>
    <xf numFmtId="0" fontId="4" fillId="11" borderId="8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vertical="center" wrapText="1"/>
    </xf>
    <xf numFmtId="0" fontId="4" fillId="11" borderId="7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right" vertical="center" wrapText="1"/>
    </xf>
    <xf numFmtId="3" fontId="5" fillId="11" borderId="4" xfId="0" applyNumberFormat="1" applyFont="1" applyFill="1" applyBorder="1" applyAlignment="1">
      <alignment horizontal="right" vertical="center" wrapText="1"/>
    </xf>
    <xf numFmtId="3" fontId="5" fillId="11" borderId="8" xfId="0" applyNumberFormat="1" applyFont="1" applyFill="1" applyBorder="1" applyAlignment="1">
      <alignment horizontal="right" vertical="center" wrapText="1"/>
    </xf>
    <xf numFmtId="3" fontId="5" fillId="11" borderId="7" xfId="0" applyNumberFormat="1" applyFont="1" applyFill="1" applyBorder="1" applyAlignment="1">
      <alignment horizontal="right" vertical="center" wrapText="1"/>
    </xf>
    <xf numFmtId="3" fontId="18" fillId="7" borderId="4" xfId="0" applyNumberFormat="1" applyFont="1" applyFill="1" applyBorder="1" applyAlignment="1">
      <alignment horizontal="right" vertical="center" wrapText="1"/>
    </xf>
    <xf numFmtId="3" fontId="18" fillId="7" borderId="4" xfId="0" applyNumberFormat="1" applyFont="1" applyFill="1" applyBorder="1" applyAlignment="1">
      <alignment horizontal="left" vertical="center" wrapText="1" indent="1"/>
    </xf>
    <xf numFmtId="0" fontId="5" fillId="5" borderId="32" xfId="0" applyFont="1" applyFill="1" applyBorder="1" applyAlignment="1">
      <alignment vertical="center" wrapText="1"/>
    </xf>
    <xf numFmtId="0" fontId="1" fillId="0" borderId="0" xfId="0" applyFont="1" applyFill="1"/>
    <xf numFmtId="0" fontId="16" fillId="0" borderId="0" xfId="0" applyFont="1" applyFill="1"/>
    <xf numFmtId="3" fontId="5" fillId="5" borderId="3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5" fillId="5" borderId="33" xfId="0" applyFont="1" applyFill="1" applyBorder="1" applyAlignment="1">
      <alignment vertical="center" wrapText="1"/>
    </xf>
    <xf numFmtId="3" fontId="5" fillId="5" borderId="31" xfId="0" applyNumberFormat="1" applyFont="1" applyFill="1" applyBorder="1" applyAlignment="1">
      <alignment vertical="center" wrapText="1"/>
    </xf>
    <xf numFmtId="3" fontId="5" fillId="5" borderId="33" xfId="0" applyNumberFormat="1" applyFont="1" applyFill="1" applyBorder="1" applyAlignment="1">
      <alignment vertical="center" wrapText="1"/>
    </xf>
    <xf numFmtId="49" fontId="3" fillId="5" borderId="65" xfId="0" applyNumberFormat="1" applyFont="1" applyFill="1" applyBorder="1" applyAlignment="1">
      <alignment vertical="center" wrapText="1"/>
    </xf>
    <xf numFmtId="0" fontId="19" fillId="8" borderId="15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vertical="center" wrapText="1"/>
    </xf>
    <xf numFmtId="0" fontId="20" fillId="8" borderId="8" xfId="0" applyFont="1" applyFill="1" applyBorder="1" applyAlignment="1">
      <alignment horizontal="center" vertical="center" wrapText="1"/>
    </xf>
    <xf numFmtId="3" fontId="20" fillId="8" borderId="7" xfId="0" applyNumberFormat="1" applyFont="1" applyFill="1" applyBorder="1" applyAlignment="1">
      <alignment horizontal="right" vertical="center" wrapText="1"/>
    </xf>
    <xf numFmtId="3" fontId="20" fillId="8" borderId="8" xfId="0" applyNumberFormat="1" applyFont="1" applyFill="1" applyBorder="1" applyAlignment="1">
      <alignment horizontal="righ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vertical="center" wrapText="1"/>
    </xf>
    <xf numFmtId="0" fontId="20" fillId="9" borderId="8" xfId="0" applyFont="1" applyFill="1" applyBorder="1" applyAlignment="1">
      <alignment horizontal="center" vertical="center" wrapText="1"/>
    </xf>
    <xf numFmtId="3" fontId="20" fillId="9" borderId="7" xfId="0" applyNumberFormat="1" applyFont="1" applyFill="1" applyBorder="1" applyAlignment="1">
      <alignment horizontal="right" vertical="center" wrapText="1"/>
    </xf>
    <xf numFmtId="3" fontId="20" fillId="9" borderId="8" xfId="0" applyNumberFormat="1" applyFont="1" applyFill="1" applyBorder="1" applyAlignment="1">
      <alignment horizontal="right" vertical="center" wrapText="1"/>
    </xf>
    <xf numFmtId="0" fontId="20" fillId="9" borderId="7" xfId="0" applyFont="1" applyFill="1" applyBorder="1" applyAlignment="1">
      <alignment horizontal="right" vertical="center" wrapText="1"/>
    </xf>
    <xf numFmtId="0" fontId="20" fillId="8" borderId="7" xfId="0" applyFont="1" applyFill="1" applyBorder="1" applyAlignment="1">
      <alignment horizontal="right" vertical="center" wrapText="1"/>
    </xf>
    <xf numFmtId="0" fontId="20" fillId="9" borderId="7" xfId="0" applyFont="1" applyFill="1" applyBorder="1" applyAlignment="1">
      <alignment horizontal="left" vertical="center" wrapText="1" indent="1"/>
    </xf>
    <xf numFmtId="3" fontId="1" fillId="0" borderId="0" xfId="0" applyNumberFormat="1" applyFont="1"/>
    <xf numFmtId="0" fontId="12" fillId="7" borderId="41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 wrapText="1"/>
    </xf>
    <xf numFmtId="0" fontId="12" fillId="7" borderId="14" xfId="0" applyFont="1" applyFill="1" applyBorder="1" applyAlignment="1">
      <alignment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5" fillId="5" borderId="35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horizontal="justify" vertical="center" wrapText="1"/>
    </xf>
    <xf numFmtId="0" fontId="14" fillId="2" borderId="14" xfId="0" applyFont="1" applyFill="1" applyBorder="1" applyAlignment="1">
      <alignment horizontal="justify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3" fontId="3" fillId="5" borderId="33" xfId="0" applyNumberFormat="1" applyFont="1" applyFill="1" applyBorder="1" applyAlignment="1">
      <alignment horizontal="right" vertical="center" wrapText="1"/>
    </xf>
    <xf numFmtId="3" fontId="3" fillId="5" borderId="3" xfId="0" applyNumberFormat="1" applyFont="1" applyFill="1" applyBorder="1" applyAlignment="1">
      <alignment horizontal="right" vertical="center" wrapText="1"/>
    </xf>
    <xf numFmtId="0" fontId="4" fillId="5" borderId="31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3" fontId="3" fillId="5" borderId="32" xfId="0" applyNumberFormat="1" applyFont="1" applyFill="1" applyBorder="1" applyAlignment="1">
      <alignment horizontal="right" vertical="center" wrapText="1"/>
    </xf>
    <xf numFmtId="3" fontId="3" fillId="5" borderId="26" xfId="0" applyNumberFormat="1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23" xfId="0" applyFont="1" applyFill="1" applyBorder="1" applyAlignment="1">
      <alignment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0" fontId="3" fillId="5" borderId="39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0" fontId="11" fillId="5" borderId="13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vertical="center" wrapText="1"/>
    </xf>
    <xf numFmtId="0" fontId="11" fillId="5" borderId="47" xfId="0" applyFont="1" applyFill="1" applyBorder="1" applyAlignment="1">
      <alignment vertical="center" wrapText="1"/>
    </xf>
    <xf numFmtId="0" fontId="11" fillId="5" borderId="39" xfId="0" applyFont="1" applyFill="1" applyBorder="1" applyAlignment="1">
      <alignment vertical="center" wrapText="1"/>
    </xf>
    <xf numFmtId="0" fontId="11" fillId="5" borderId="45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vertical="center" wrapText="1"/>
    </xf>
    <xf numFmtId="0" fontId="9" fillId="10" borderId="10" xfId="0" applyFont="1" applyFill="1" applyBorder="1" applyAlignment="1">
      <alignment vertical="center" wrapText="1"/>
    </xf>
    <xf numFmtId="0" fontId="9" fillId="10" borderId="30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center" wrapText="1"/>
    </xf>
    <xf numFmtId="0" fontId="9" fillId="5" borderId="3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righ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11" fillId="6" borderId="45" xfId="0" applyFont="1" applyFill="1" applyBorder="1" applyAlignment="1">
      <alignment vertical="center" wrapText="1"/>
    </xf>
    <xf numFmtId="0" fontId="11" fillId="6" borderId="39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5" fillId="5" borderId="27" xfId="0" applyFont="1" applyFill="1" applyBorder="1" applyAlignment="1">
      <alignment vertical="center" wrapText="1"/>
    </xf>
    <xf numFmtId="0" fontId="5" fillId="5" borderId="28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vertical="center" wrapText="1"/>
    </xf>
    <xf numFmtId="0" fontId="9" fillId="6" borderId="22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3" fontId="3" fillId="6" borderId="33" xfId="0" applyNumberFormat="1" applyFont="1" applyFill="1" applyBorder="1" applyAlignment="1">
      <alignment horizontal="right" vertical="center" wrapText="1"/>
    </xf>
    <xf numFmtId="3" fontId="3" fillId="6" borderId="3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33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vertical="center" wrapText="1"/>
    </xf>
    <xf numFmtId="0" fontId="5" fillId="5" borderId="34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9" fillId="6" borderId="27" xfId="0" applyFont="1" applyFill="1" applyBorder="1" applyAlignment="1">
      <alignment vertical="center" wrapText="1"/>
    </xf>
    <xf numFmtId="0" fontId="9" fillId="6" borderId="28" xfId="0" applyFont="1" applyFill="1" applyBorder="1" applyAlignment="1">
      <alignment vertical="center" wrapText="1"/>
    </xf>
    <xf numFmtId="0" fontId="3" fillId="6" borderId="32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22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22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3" fontId="3" fillId="5" borderId="18" xfId="0" applyNumberFormat="1" applyFont="1" applyFill="1" applyBorder="1" applyAlignment="1">
      <alignment vertical="center" wrapText="1"/>
    </xf>
    <xf numFmtId="3" fontId="3" fillId="5" borderId="14" xfId="0" applyNumberFormat="1" applyFont="1" applyFill="1" applyBorder="1" applyAlignment="1">
      <alignment vertical="center" wrapText="1"/>
    </xf>
    <xf numFmtId="0" fontId="4" fillId="5" borderId="34" xfId="0" applyFont="1" applyFill="1" applyBorder="1" applyAlignment="1">
      <alignment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31" xfId="0" applyNumberFormat="1" applyFont="1" applyFill="1" applyBorder="1" applyAlignment="1">
      <alignment vertical="center" wrapText="1"/>
    </xf>
    <xf numFmtId="3" fontId="3" fillId="5" borderId="31" xfId="0" applyNumberFormat="1" applyFont="1" applyFill="1" applyBorder="1" applyAlignment="1">
      <alignment horizontal="right" vertical="center" wrapText="1"/>
    </xf>
    <xf numFmtId="3" fontId="3" fillId="5" borderId="15" xfId="0" applyNumberFormat="1" applyFont="1" applyFill="1" applyBorder="1" applyAlignment="1">
      <alignment horizontal="right" vertical="center" wrapText="1"/>
    </xf>
    <xf numFmtId="3" fontId="3" fillId="5" borderId="15" xfId="0" applyNumberFormat="1" applyFont="1" applyFill="1" applyBorder="1" applyAlignment="1">
      <alignment vertical="center" wrapText="1"/>
    </xf>
    <xf numFmtId="3" fontId="3" fillId="5" borderId="24" xfId="0" applyNumberFormat="1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11" fillId="5" borderId="49" xfId="0" applyFont="1" applyFill="1" applyBorder="1" applyAlignment="1">
      <alignment vertical="center" wrapText="1"/>
    </xf>
    <xf numFmtId="0" fontId="11" fillId="5" borderId="48" xfId="0" applyFont="1" applyFill="1" applyBorder="1" applyAlignment="1">
      <alignment vertical="center" wrapText="1"/>
    </xf>
    <xf numFmtId="0" fontId="3" fillId="5" borderId="48" xfId="0" applyFont="1" applyFill="1" applyBorder="1" applyAlignment="1">
      <alignment vertical="center" wrapText="1"/>
    </xf>
    <xf numFmtId="0" fontId="11" fillId="5" borderId="21" xfId="0" applyFont="1" applyFill="1" applyBorder="1" applyAlignment="1">
      <alignment vertical="center" wrapText="1"/>
    </xf>
    <xf numFmtId="0" fontId="11" fillId="5" borderId="22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vertical="center" wrapText="1"/>
    </xf>
    <xf numFmtId="0" fontId="9" fillId="11" borderId="22" xfId="0" applyFont="1" applyFill="1" applyBorder="1" applyAlignment="1">
      <alignment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vertical="center" wrapText="1"/>
    </xf>
    <xf numFmtId="0" fontId="3" fillId="11" borderId="36" xfId="0" applyFont="1" applyFill="1" applyBorder="1" applyAlignment="1">
      <alignment vertical="center" wrapText="1"/>
    </xf>
    <xf numFmtId="3" fontId="3" fillId="11" borderId="31" xfId="0" applyNumberFormat="1" applyFont="1" applyFill="1" applyBorder="1" applyAlignment="1">
      <alignment horizontal="right" vertical="center" wrapText="1"/>
    </xf>
    <xf numFmtId="3" fontId="3" fillId="11" borderId="15" xfId="0" applyNumberFormat="1" applyFont="1" applyFill="1" applyBorder="1" applyAlignment="1">
      <alignment horizontal="right" vertical="center" wrapText="1"/>
    </xf>
    <xf numFmtId="3" fontId="3" fillId="11" borderId="33" xfId="0" applyNumberFormat="1" applyFont="1" applyFill="1" applyBorder="1" applyAlignment="1">
      <alignment horizontal="right" vertical="center" wrapText="1"/>
    </xf>
    <xf numFmtId="3" fontId="3" fillId="11" borderId="6" xfId="0" applyNumberFormat="1" applyFont="1" applyFill="1" applyBorder="1" applyAlignment="1">
      <alignment horizontal="right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left" vertical="center" wrapText="1"/>
    </xf>
    <xf numFmtId="0" fontId="11" fillId="11" borderId="22" xfId="0" applyFont="1" applyFill="1" applyBorder="1" applyAlignment="1">
      <alignment horizontal="left" vertical="center" wrapText="1"/>
    </xf>
    <xf numFmtId="0" fontId="11" fillId="11" borderId="23" xfId="0" applyFont="1" applyFill="1" applyBorder="1" applyAlignment="1">
      <alignment horizontal="left" vertical="center" wrapText="1"/>
    </xf>
    <xf numFmtId="0" fontId="3" fillId="11" borderId="3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5" fillId="5" borderId="36" xfId="0" applyFont="1" applyFill="1" applyBorder="1" applyAlignment="1">
      <alignment vertical="center" wrapText="1"/>
    </xf>
    <xf numFmtId="3" fontId="3" fillId="11" borderId="31" xfId="0" applyNumberFormat="1" applyFont="1" applyFill="1" applyBorder="1" applyAlignment="1">
      <alignment horizontal="center" vertical="center" wrapText="1"/>
    </xf>
    <xf numFmtId="3" fontId="3" fillId="11" borderId="15" xfId="0" applyNumberFormat="1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3" fontId="3" fillId="11" borderId="33" xfId="0" applyNumberFormat="1" applyFont="1" applyFill="1" applyBorder="1" applyAlignment="1">
      <alignment horizontal="center" vertical="center" wrapText="1"/>
    </xf>
    <xf numFmtId="3" fontId="3" fillId="11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7620</xdr:colOff>
      <xdr:row>3</xdr:row>
      <xdr:rowOff>1270</xdr:rowOff>
    </xdr:to>
    <xdr:grpSp>
      <xdr:nvGrpSpPr>
        <xdr:cNvPr id="10" name="Group 34660">
          <a:extLst>
            <a:ext uri="{FF2B5EF4-FFF2-40B4-BE49-F238E27FC236}">
              <a16:creationId xmlns:a16="http://schemas.microsoft.com/office/drawing/2014/main" id="{EFF3C2BC-CB38-46DC-AFF5-AF2A6AF123DA}"/>
            </a:ext>
          </a:extLst>
        </xdr:cNvPr>
        <xdr:cNvGrpSpPr/>
      </xdr:nvGrpSpPr>
      <xdr:grpSpPr>
        <a:xfrm>
          <a:off x="1219200" y="200025"/>
          <a:ext cx="7620" cy="506095"/>
          <a:chOff x="0" y="0"/>
          <a:chExt cx="7620" cy="382829"/>
        </a:xfrm>
      </xdr:grpSpPr>
      <xdr:sp macro="" textlink="">
        <xdr:nvSpPr>
          <xdr:cNvPr id="11" name="Shape 39233">
            <a:extLst>
              <a:ext uri="{FF2B5EF4-FFF2-40B4-BE49-F238E27FC236}">
                <a16:creationId xmlns:a16="http://schemas.microsoft.com/office/drawing/2014/main" id="{9001DC71-9017-4DA0-BAD3-0BCDD4884617}"/>
              </a:ext>
            </a:extLst>
          </xdr:cNvPr>
          <xdr:cNvSpPr/>
        </xdr:nvSpPr>
        <xdr:spPr>
          <a:xfrm>
            <a:off x="0" y="0"/>
            <a:ext cx="9144" cy="382829"/>
          </a:xfrm>
          <a:custGeom>
            <a:avLst/>
            <a:gdLst/>
            <a:ahLst/>
            <a:cxnLst/>
            <a:rect l="0" t="0" r="0" b="0"/>
            <a:pathLst>
              <a:path w="9144" h="382829">
                <a:moveTo>
                  <a:pt x="0" y="0"/>
                </a:moveTo>
                <a:lnTo>
                  <a:pt x="9144" y="0"/>
                </a:lnTo>
                <a:lnTo>
                  <a:pt x="9144" y="382829"/>
                </a:lnTo>
                <a:lnTo>
                  <a:pt x="0" y="38282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tr-TR"/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7620</xdr:colOff>
      <xdr:row>4</xdr:row>
      <xdr:rowOff>1270</xdr:rowOff>
    </xdr:to>
    <xdr:grpSp>
      <xdr:nvGrpSpPr>
        <xdr:cNvPr id="12" name="Group 34661">
          <a:extLst>
            <a:ext uri="{FF2B5EF4-FFF2-40B4-BE49-F238E27FC236}">
              <a16:creationId xmlns:a16="http://schemas.microsoft.com/office/drawing/2014/main" id="{829CC12E-53F6-459A-B7EA-992311DDFF0F}"/>
            </a:ext>
          </a:extLst>
        </xdr:cNvPr>
        <xdr:cNvGrpSpPr/>
      </xdr:nvGrpSpPr>
      <xdr:grpSpPr>
        <a:xfrm>
          <a:off x="1219200" y="400050"/>
          <a:ext cx="7620" cy="496570"/>
          <a:chOff x="0" y="0"/>
          <a:chExt cx="7620" cy="382829"/>
        </a:xfrm>
      </xdr:grpSpPr>
      <xdr:sp macro="" textlink="">
        <xdr:nvSpPr>
          <xdr:cNvPr id="13" name="Shape 39235">
            <a:extLst>
              <a:ext uri="{FF2B5EF4-FFF2-40B4-BE49-F238E27FC236}">
                <a16:creationId xmlns:a16="http://schemas.microsoft.com/office/drawing/2014/main" id="{F48D7429-086F-4605-939B-A46D217AAD82}"/>
              </a:ext>
            </a:extLst>
          </xdr:cNvPr>
          <xdr:cNvSpPr/>
        </xdr:nvSpPr>
        <xdr:spPr>
          <a:xfrm>
            <a:off x="0" y="0"/>
            <a:ext cx="9144" cy="382829"/>
          </a:xfrm>
          <a:custGeom>
            <a:avLst/>
            <a:gdLst/>
            <a:ahLst/>
            <a:cxnLst/>
            <a:rect l="0" t="0" r="0" b="0"/>
            <a:pathLst>
              <a:path w="9144" h="382829">
                <a:moveTo>
                  <a:pt x="0" y="0"/>
                </a:moveTo>
                <a:lnTo>
                  <a:pt x="9144" y="0"/>
                </a:lnTo>
                <a:lnTo>
                  <a:pt x="9144" y="382829"/>
                </a:lnTo>
                <a:lnTo>
                  <a:pt x="0" y="38282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tr-TR"/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7620</xdr:colOff>
      <xdr:row>3</xdr:row>
      <xdr:rowOff>182245</xdr:rowOff>
    </xdr:to>
    <xdr:grpSp>
      <xdr:nvGrpSpPr>
        <xdr:cNvPr id="14" name="Group 34662">
          <a:extLst>
            <a:ext uri="{FF2B5EF4-FFF2-40B4-BE49-F238E27FC236}">
              <a16:creationId xmlns:a16="http://schemas.microsoft.com/office/drawing/2014/main" id="{40AD76A9-CB56-4D87-9ED7-455566692C76}"/>
            </a:ext>
          </a:extLst>
        </xdr:cNvPr>
        <xdr:cNvGrpSpPr/>
      </xdr:nvGrpSpPr>
      <xdr:grpSpPr>
        <a:xfrm>
          <a:off x="1828800" y="400050"/>
          <a:ext cx="7620" cy="487045"/>
          <a:chOff x="0" y="0"/>
          <a:chExt cx="7620" cy="382829"/>
        </a:xfrm>
      </xdr:grpSpPr>
      <xdr:sp macro="" textlink="">
        <xdr:nvSpPr>
          <xdr:cNvPr id="15" name="Shape 39237">
            <a:extLst>
              <a:ext uri="{FF2B5EF4-FFF2-40B4-BE49-F238E27FC236}">
                <a16:creationId xmlns:a16="http://schemas.microsoft.com/office/drawing/2014/main" id="{A3FE0A35-4AC9-4D59-846F-706D8627B479}"/>
              </a:ext>
            </a:extLst>
          </xdr:cNvPr>
          <xdr:cNvSpPr/>
        </xdr:nvSpPr>
        <xdr:spPr>
          <a:xfrm>
            <a:off x="0" y="0"/>
            <a:ext cx="9144" cy="382829"/>
          </a:xfrm>
          <a:custGeom>
            <a:avLst/>
            <a:gdLst/>
            <a:ahLst/>
            <a:cxnLst/>
            <a:rect l="0" t="0" r="0" b="0"/>
            <a:pathLst>
              <a:path w="9144" h="382829">
                <a:moveTo>
                  <a:pt x="0" y="0"/>
                </a:moveTo>
                <a:lnTo>
                  <a:pt x="9144" y="0"/>
                </a:lnTo>
                <a:lnTo>
                  <a:pt x="9144" y="382829"/>
                </a:lnTo>
                <a:lnTo>
                  <a:pt x="0" y="38282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tr-TR"/>
          </a:p>
        </xdr:txBody>
      </xdr:sp>
    </xdr:grp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7620</xdr:colOff>
      <xdr:row>3</xdr:row>
      <xdr:rowOff>86995</xdr:rowOff>
    </xdr:to>
    <xdr:grpSp>
      <xdr:nvGrpSpPr>
        <xdr:cNvPr id="16" name="Group 34663">
          <a:extLst>
            <a:ext uri="{FF2B5EF4-FFF2-40B4-BE49-F238E27FC236}">
              <a16:creationId xmlns:a16="http://schemas.microsoft.com/office/drawing/2014/main" id="{50FC61B0-9BDD-4334-A07F-2C43C87B1CDC}"/>
            </a:ext>
          </a:extLst>
        </xdr:cNvPr>
        <xdr:cNvGrpSpPr/>
      </xdr:nvGrpSpPr>
      <xdr:grpSpPr>
        <a:xfrm>
          <a:off x="2438400" y="400050"/>
          <a:ext cx="7620" cy="391795"/>
          <a:chOff x="0" y="0"/>
          <a:chExt cx="7620" cy="382829"/>
        </a:xfrm>
      </xdr:grpSpPr>
      <xdr:sp macro="" textlink="">
        <xdr:nvSpPr>
          <xdr:cNvPr id="17" name="Shape 39239">
            <a:extLst>
              <a:ext uri="{FF2B5EF4-FFF2-40B4-BE49-F238E27FC236}">
                <a16:creationId xmlns:a16="http://schemas.microsoft.com/office/drawing/2014/main" id="{C549A7C5-0CE8-4870-9142-5EC341CFB2D1}"/>
              </a:ext>
            </a:extLst>
          </xdr:cNvPr>
          <xdr:cNvSpPr/>
        </xdr:nvSpPr>
        <xdr:spPr>
          <a:xfrm>
            <a:off x="0" y="0"/>
            <a:ext cx="9144" cy="382829"/>
          </a:xfrm>
          <a:custGeom>
            <a:avLst/>
            <a:gdLst/>
            <a:ahLst/>
            <a:cxnLst/>
            <a:rect l="0" t="0" r="0" b="0"/>
            <a:pathLst>
              <a:path w="9144" h="382829">
                <a:moveTo>
                  <a:pt x="0" y="0"/>
                </a:moveTo>
                <a:lnTo>
                  <a:pt x="9144" y="0"/>
                </a:lnTo>
                <a:lnTo>
                  <a:pt x="9144" y="382829"/>
                </a:lnTo>
                <a:lnTo>
                  <a:pt x="0" y="38282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tr-TR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1057-8C5C-4B33-B6BA-EFBE02A0FDCA}">
  <dimension ref="A1:K12"/>
  <sheetViews>
    <sheetView workbookViewId="0">
      <selection activeCell="K4" sqref="K4"/>
    </sheetView>
  </sheetViews>
  <sheetFormatPr defaultRowHeight="15" x14ac:dyDescent="0.25"/>
  <cols>
    <col min="2" max="2" width="29.42578125" customWidth="1"/>
    <col min="3" max="3" width="13.42578125" customWidth="1"/>
    <col min="4" max="4" width="27.5703125" customWidth="1"/>
    <col min="5" max="5" width="26.5703125" customWidth="1"/>
    <col min="6" max="6" width="20.7109375" customWidth="1"/>
    <col min="7" max="7" width="20" customWidth="1"/>
    <col min="8" max="8" width="22.42578125" customWidth="1"/>
    <col min="9" max="9" width="24.5703125" customWidth="1"/>
    <col min="11" max="11" width="14.85546875" bestFit="1" customWidth="1"/>
  </cols>
  <sheetData>
    <row r="1" spans="1:11" ht="28.5" customHeight="1" thickTop="1" x14ac:dyDescent="0.25">
      <c r="A1" s="216" t="s">
        <v>65</v>
      </c>
      <c r="B1" s="219" t="s">
        <v>66</v>
      </c>
      <c r="C1" s="68" t="s">
        <v>67</v>
      </c>
      <c r="D1" s="212" t="s">
        <v>69</v>
      </c>
      <c r="E1" s="213"/>
      <c r="F1" s="212" t="s">
        <v>195</v>
      </c>
      <c r="G1" s="213"/>
      <c r="H1" s="212" t="s">
        <v>295</v>
      </c>
      <c r="I1" s="213"/>
    </row>
    <row r="2" spans="1:11" ht="15.75" thickBot="1" x14ac:dyDescent="0.3">
      <c r="A2" s="217"/>
      <c r="B2" s="220"/>
      <c r="C2" s="69" t="s">
        <v>68</v>
      </c>
      <c r="D2" s="214" t="s">
        <v>70</v>
      </c>
      <c r="E2" s="215"/>
      <c r="F2" s="214"/>
      <c r="G2" s="215"/>
      <c r="H2" s="214" t="s">
        <v>70</v>
      </c>
      <c r="I2" s="215"/>
    </row>
    <row r="3" spans="1:11" ht="15.75" thickBot="1" x14ac:dyDescent="0.3">
      <c r="A3" s="218"/>
      <c r="B3" s="221"/>
      <c r="C3" s="70"/>
      <c r="D3" s="71" t="s">
        <v>10</v>
      </c>
      <c r="E3" s="72" t="s">
        <v>11</v>
      </c>
      <c r="F3" s="73" t="s">
        <v>12</v>
      </c>
      <c r="G3" s="72" t="s">
        <v>11</v>
      </c>
      <c r="H3" s="74" t="s">
        <v>12</v>
      </c>
      <c r="I3" s="75" t="s">
        <v>11</v>
      </c>
    </row>
    <row r="4" spans="1:11" s="109" customFormat="1" ht="16.5" thickTop="1" thickBot="1" x14ac:dyDescent="0.3">
      <c r="A4" s="198">
        <v>1</v>
      </c>
      <c r="B4" s="199" t="s">
        <v>71</v>
      </c>
      <c r="C4" s="200">
        <v>18</v>
      </c>
      <c r="D4" s="201">
        <f>SUM(TCDD!G8,KGM!G5,'ULATIRMA BAK.'!G5,İLBANK!G6)</f>
        <v>83439694780</v>
      </c>
      <c r="E4" s="202">
        <f>SUM(TCDD!H8,KGM!H6,'ULATIRMA BAK.'!H5,İLBANK!H5)</f>
        <v>139381527319</v>
      </c>
      <c r="F4" s="201">
        <f>SUM(TCDD!I8,KGM!I5,'ULATIRMA BAK.'!I5,İLBANK!I6)</f>
        <v>10815729000</v>
      </c>
      <c r="G4" s="202">
        <f>SUM(TCDD!J8,KGM!J6,'ULATIRMA BAK.'!J5,İLBANK!J6)</f>
        <v>24499024623</v>
      </c>
      <c r="H4" s="201">
        <f>SUM(TCDD!K8,KGM!K6,'ULATIRMA BAK.'!K5,İLBANK!K6)</f>
        <v>18839374000</v>
      </c>
      <c r="I4" s="202">
        <f>SUM(TCDD!L8,KGM!L6,'ULATIRMA BAK.'!L5,İLBANK!L6)</f>
        <v>24860533500</v>
      </c>
      <c r="J4" s="188"/>
      <c r="K4" s="211"/>
    </row>
    <row r="5" spans="1:11" s="109" customFormat="1" ht="15.75" thickBot="1" x14ac:dyDescent="0.3">
      <c r="A5" s="203">
        <v>2</v>
      </c>
      <c r="B5" s="204" t="s">
        <v>72</v>
      </c>
      <c r="C5" s="205">
        <v>18</v>
      </c>
      <c r="D5" s="206"/>
      <c r="E5" s="207">
        <f>SUM('ERCİYES ÜNİ.'!H6,'ERCİYES ÜNİ.'!H9,'ERCİYES ÜNİ.'!H20,'KAYSERİ ÜNİ.'!H6,'KAYSERİ ÜNİ.'!H9,'KAYSERİ ÜNİ.'!H12,'ABDULAH GÜL ÜNİ.'!H6,'ABDULAH GÜL ÜNİ.'!H9,'ABDULAH GÜL ÜNİ.'!H14,'MİLLİ SARAYLAR İDARESİ BAŞKANLI'!H6,)</f>
        <v>1707666000</v>
      </c>
      <c r="F5" s="208"/>
      <c r="G5" s="207">
        <f>SUM('ERCİYES ÜNİ.'!J6,'ERCİYES ÜNİ.'!J9,'ERCİYES ÜNİ.'!J20,'KAYSERİ ÜNİ.'!J6,'KAYSERİ ÜNİ.'!J9,'KAYSERİ ÜNİ.'!J12,'ABDULAH GÜL ÜNİ.'!J6,'ABDULAH GÜL ÜNİ.'!J9,'ABDULAH GÜL ÜNİ.'!J14,'MİLLİ SARAYLAR İDARESİ BAŞKANLI'!J6)</f>
        <v>451917000</v>
      </c>
      <c r="H5" s="208"/>
      <c r="I5" s="207">
        <f>SUM('ERCİYES ÜNİ.'!L6,'ERCİYES ÜNİ.'!L9,'ERCİYES ÜNİ.'!L20,'KAYSERİ ÜNİ.'!L6,'KAYSERİ ÜNİ.'!L9,'KAYSERİ ÜNİ.'!L12,'ABDULAH GÜL ÜNİ.'!L6,'ABDULAH GÜL ÜNİ.'!L9,'ABDULAH GÜL ÜNİ.'!L14,'MİLLİ SARAYLAR İDARESİ BAŞKANLI'!L6)</f>
        <v>376623000</v>
      </c>
      <c r="J5" s="188"/>
    </row>
    <row r="6" spans="1:11" s="109" customFormat="1" ht="15.75" thickBot="1" x14ac:dyDescent="0.3">
      <c r="A6" s="198">
        <v>3</v>
      </c>
      <c r="B6" s="199" t="s">
        <v>73</v>
      </c>
      <c r="C6" s="200">
        <v>4</v>
      </c>
      <c r="D6" s="201">
        <f>DSİ!G5</f>
        <v>3780936251</v>
      </c>
      <c r="E6" s="202">
        <f>DSİ!H5</f>
        <v>27340583162</v>
      </c>
      <c r="F6" s="201"/>
      <c r="G6" s="202">
        <f>DSİ!J5</f>
        <v>5467528217</v>
      </c>
      <c r="H6" s="201">
        <f>DSİ!K5</f>
        <v>180000000</v>
      </c>
      <c r="I6" s="202">
        <f>DSİ!L5</f>
        <v>1381000000</v>
      </c>
      <c r="J6" s="188"/>
    </row>
    <row r="7" spans="1:11" s="109" customFormat="1" ht="15.75" thickBot="1" x14ac:dyDescent="0.3">
      <c r="A7" s="203">
        <v>4</v>
      </c>
      <c r="B7" s="204" t="s">
        <v>74</v>
      </c>
      <c r="C7" s="205">
        <v>3</v>
      </c>
      <c r="D7" s="206">
        <f>SUM(TEİAŞ!G5,'ÇEVRE VE ŞEHİRCİLİK BAKANLIĞI '!G5)</f>
        <v>11038290000</v>
      </c>
      <c r="E7" s="207">
        <f>SUM(TEİAŞ!H5,'ÇEVRE VE ŞEHİRCİLİK BAKANLIĞI '!H5)</f>
        <v>14096890000</v>
      </c>
      <c r="F7" s="208"/>
      <c r="G7" s="207">
        <f>TEİAŞ!J5</f>
        <v>52010000</v>
      </c>
      <c r="H7" s="206">
        <f>SUM(TEİAŞ!K5,'ÇEVRE VE ŞEHİRCİLİK BAKANLIĞI '!K5)</f>
        <v>20000</v>
      </c>
      <c r="I7" s="207">
        <f>SUM(TEİAŞ!L5,'ÇEVRE VE ŞEHİRCİLİK BAKANLIĞI '!L5)</f>
        <v>139028000</v>
      </c>
      <c r="J7" s="188"/>
    </row>
    <row r="8" spans="1:11" s="109" customFormat="1" ht="15.75" thickBot="1" x14ac:dyDescent="0.3">
      <c r="A8" s="198">
        <v>5</v>
      </c>
      <c r="B8" s="199" t="s">
        <v>75</v>
      </c>
      <c r="C8" s="200">
        <v>3</v>
      </c>
      <c r="D8" s="209"/>
      <c r="E8" s="202">
        <f>SUM('ERCİYES ÜNİ.'!H32)</f>
        <v>252640000</v>
      </c>
      <c r="F8" s="202"/>
      <c r="G8" s="202"/>
      <c r="H8" s="202"/>
      <c r="I8" s="202">
        <f>SUM('ERCİYES ÜNİ.'!L32)</f>
        <v>238640000</v>
      </c>
      <c r="J8" s="188"/>
    </row>
    <row r="9" spans="1:11" ht="15.75" thickBot="1" x14ac:dyDescent="0.3">
      <c r="A9" s="203">
        <v>6</v>
      </c>
      <c r="B9" s="204" t="s">
        <v>76</v>
      </c>
      <c r="C9" s="205">
        <v>1</v>
      </c>
      <c r="D9" s="208"/>
      <c r="E9" s="207">
        <f>SUM(KGM!H43)</f>
        <v>459271000</v>
      </c>
      <c r="F9" s="208"/>
      <c r="G9" s="207">
        <f>SUM(KGM!J43)</f>
        <v>382135000</v>
      </c>
      <c r="H9" s="210"/>
      <c r="I9" s="207">
        <f>SUM(KGM!L43)</f>
        <v>76834000</v>
      </c>
      <c r="J9" s="116"/>
    </row>
    <row r="10" spans="1:11" s="109" customFormat="1" ht="15.75" thickBot="1" x14ac:dyDescent="0.3">
      <c r="A10" s="198">
        <v>7</v>
      </c>
      <c r="B10" s="199" t="s">
        <v>77</v>
      </c>
      <c r="C10" s="200">
        <v>3</v>
      </c>
      <c r="D10" s="201">
        <f>SUM('ERCİYES ÜNİ.'!G44,'ERCİYES ÜNİ.'!G47,İLBANK!G16)</f>
        <v>15440841000</v>
      </c>
      <c r="E10" s="202">
        <f>SUM('ERCİYES ÜNİ.'!H44,'ERCİYES ÜNİ.'!H47,İLBANK!H16)</f>
        <v>15788400400</v>
      </c>
      <c r="F10" s="202"/>
      <c r="G10" s="202">
        <f>SUM('ERCİYES ÜNİ.'!J44,İLBANK!J16)</f>
        <v>286907400</v>
      </c>
      <c r="H10" s="202">
        <f>SUM('ERCİYES ÜNİ.'!K44,'ERCİYES ÜNİ.'!K47,İLBANK!K16)</f>
        <v>4632253000</v>
      </c>
      <c r="I10" s="202">
        <f>SUM('ERCİYES ÜNİ.'!L44,'ERCİYES ÜNİ.'!L47,İLBANK!L16)</f>
        <v>4692905000</v>
      </c>
      <c r="J10" s="188"/>
    </row>
    <row r="11" spans="1:11" ht="18.75" thickBot="1" x14ac:dyDescent="0.3">
      <c r="A11" s="76"/>
      <c r="B11" s="77" t="s">
        <v>78</v>
      </c>
      <c r="C11" s="78">
        <v>49</v>
      </c>
      <c r="D11" s="185">
        <v>113699762031</v>
      </c>
      <c r="E11" s="79">
        <v>199026977881</v>
      </c>
      <c r="F11" s="185">
        <v>10815729000</v>
      </c>
      <c r="G11" s="79">
        <v>31139522240</v>
      </c>
      <c r="H11" s="186">
        <v>23651647000</v>
      </c>
      <c r="I11" s="79">
        <v>31765563500</v>
      </c>
      <c r="J11" s="116"/>
    </row>
    <row r="12" spans="1:11" ht="15.75" thickTop="1" x14ac:dyDescent="0.25"/>
  </sheetData>
  <mergeCells count="7">
    <mergeCell ref="H1:I1"/>
    <mergeCell ref="H2:I2"/>
    <mergeCell ref="A1:A3"/>
    <mergeCell ref="B1:B3"/>
    <mergeCell ref="D1:E1"/>
    <mergeCell ref="D2:E2"/>
    <mergeCell ref="F1:G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EE2A-3894-431C-93BC-F1BE4D91F594}">
  <dimension ref="A1:M22"/>
  <sheetViews>
    <sheetView workbookViewId="0">
      <selection activeCell="M5" sqref="M5:M20"/>
    </sheetView>
  </sheetViews>
  <sheetFormatPr defaultRowHeight="15" x14ac:dyDescent="0.25"/>
  <cols>
    <col min="5" max="5" width="9.140625" customWidth="1"/>
    <col min="7" max="7" width="12.28515625" customWidth="1"/>
    <col min="8" max="8" width="14.140625" customWidth="1"/>
    <col min="9" max="10" width="13.140625" customWidth="1"/>
    <col min="11" max="11" width="12.42578125" customWidth="1"/>
    <col min="12" max="12" width="13.85546875" customWidth="1"/>
  </cols>
  <sheetData>
    <row r="1" spans="1:13" ht="19.5" customHeight="1" thickBot="1" x14ac:dyDescent="0.3">
      <c r="A1" s="408" t="s">
        <v>58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  <c r="M1" s="64"/>
    </row>
    <row r="2" spans="1:13" ht="19.5" customHeight="1" thickTop="1" thickBot="1" x14ac:dyDescent="0.3">
      <c r="A2" s="309" t="s">
        <v>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  <c r="M2" s="64"/>
    </row>
    <row r="3" spans="1:13" ht="16.5" customHeight="1" thickTop="1" thickBot="1" x14ac:dyDescent="0.3">
      <c r="A3" s="322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2" t="s">
        <v>7</v>
      </c>
      <c r="G3" s="320" t="s">
        <v>9</v>
      </c>
      <c r="H3" s="321"/>
      <c r="I3" s="320" t="s">
        <v>195</v>
      </c>
      <c r="J3" s="321"/>
      <c r="K3" s="320" t="s">
        <v>196</v>
      </c>
      <c r="L3" s="321"/>
      <c r="M3" s="64"/>
    </row>
    <row r="4" spans="1:13" ht="15.75" thickBot="1" x14ac:dyDescent="0.3">
      <c r="A4" s="323"/>
      <c r="B4" s="325"/>
      <c r="C4" s="325"/>
      <c r="D4" s="325"/>
      <c r="E4" s="325"/>
      <c r="F4" s="3" t="s">
        <v>8</v>
      </c>
      <c r="G4" s="4" t="s">
        <v>10</v>
      </c>
      <c r="H4" s="5" t="s">
        <v>11</v>
      </c>
      <c r="I4" s="4" t="s">
        <v>12</v>
      </c>
      <c r="J4" s="5" t="s">
        <v>11</v>
      </c>
      <c r="K4" s="4" t="s">
        <v>12</v>
      </c>
      <c r="L4" s="5" t="s">
        <v>11</v>
      </c>
      <c r="M4" s="64"/>
    </row>
    <row r="5" spans="1:13" ht="22.5" customHeight="1" thickTop="1" thickBot="1" x14ac:dyDescent="0.3">
      <c r="A5" s="224" t="s">
        <v>60</v>
      </c>
      <c r="B5" s="225"/>
      <c r="C5" s="225"/>
      <c r="D5" s="225"/>
      <c r="E5" s="56"/>
      <c r="F5" s="57"/>
      <c r="G5" s="87">
        <f>SUM(G6,G16)</f>
        <v>16696194000</v>
      </c>
      <c r="H5" s="87">
        <f>SUM(H6,H16)</f>
        <v>16947265000</v>
      </c>
      <c r="I5" s="87">
        <f t="shared" ref="I5:I6" si="0">I6</f>
        <v>815979000</v>
      </c>
      <c r="J5" s="87">
        <f t="shared" ref="J5:J6" si="1">J6</f>
        <v>979175000</v>
      </c>
      <c r="K5" s="87">
        <f>SUM(K6,K16)</f>
        <v>5071627000</v>
      </c>
      <c r="L5" s="87">
        <f>SUM(L6,L16)</f>
        <v>5159502000</v>
      </c>
      <c r="M5" s="191"/>
    </row>
    <row r="6" spans="1:13" ht="15.75" customHeight="1" thickBot="1" x14ac:dyDescent="0.3">
      <c r="A6" s="227" t="s">
        <v>18</v>
      </c>
      <c r="B6" s="228"/>
      <c r="C6" s="228"/>
      <c r="D6" s="228"/>
      <c r="E6" s="53"/>
      <c r="F6" s="65"/>
      <c r="G6" s="88">
        <f>G7</f>
        <v>1255353000</v>
      </c>
      <c r="H6" s="28">
        <f t="shared" ref="H6" si="2">H7</f>
        <v>1506424000</v>
      </c>
      <c r="I6" s="89">
        <f t="shared" si="0"/>
        <v>815979000</v>
      </c>
      <c r="J6" s="28">
        <f t="shared" si="1"/>
        <v>979175000</v>
      </c>
      <c r="K6" s="89">
        <f t="shared" ref="K6" si="3">K7</f>
        <v>439374000</v>
      </c>
      <c r="L6" s="28">
        <f t="shared" ref="L6" si="4">L7</f>
        <v>527249000</v>
      </c>
      <c r="M6" s="191"/>
    </row>
    <row r="7" spans="1:13" ht="16.5" customHeight="1" thickTop="1" thickBot="1" x14ac:dyDescent="0.3">
      <c r="A7" s="230" t="s">
        <v>198</v>
      </c>
      <c r="B7" s="231"/>
      <c r="C7" s="231"/>
      <c r="D7" s="231"/>
      <c r="E7" s="54"/>
      <c r="F7" s="55"/>
      <c r="G7" s="89">
        <f>G8</f>
        <v>1255353000</v>
      </c>
      <c r="H7" s="28">
        <f>H8</f>
        <v>1506424000</v>
      </c>
      <c r="I7" s="89">
        <f>I8</f>
        <v>815979000</v>
      </c>
      <c r="J7" s="28">
        <f>J8</f>
        <v>979175000</v>
      </c>
      <c r="K7" s="89">
        <f>K8</f>
        <v>439374000</v>
      </c>
      <c r="L7" s="28">
        <f>L8</f>
        <v>527249000</v>
      </c>
      <c r="M7" s="191"/>
    </row>
    <row r="8" spans="1:13" ht="45" customHeight="1" x14ac:dyDescent="0.25">
      <c r="A8" s="418">
        <v>1</v>
      </c>
      <c r="B8" s="253" t="s">
        <v>61</v>
      </c>
      <c r="C8" s="33" t="s">
        <v>62</v>
      </c>
      <c r="D8" s="253" t="s">
        <v>16</v>
      </c>
      <c r="E8" s="253" t="s">
        <v>63</v>
      </c>
      <c r="F8" s="260" t="s">
        <v>64</v>
      </c>
      <c r="G8" s="404">
        <v>1255353000</v>
      </c>
      <c r="H8" s="243">
        <v>1506424000</v>
      </c>
      <c r="I8" s="404">
        <v>815979000</v>
      </c>
      <c r="J8" s="243">
        <v>979175000</v>
      </c>
      <c r="K8" s="404">
        <v>439374000</v>
      </c>
      <c r="L8" s="243">
        <v>527249000</v>
      </c>
      <c r="M8" s="412"/>
    </row>
    <row r="9" spans="1:13" ht="79.5" thickBot="1" x14ac:dyDescent="0.3">
      <c r="A9" s="419"/>
      <c r="B9" s="267"/>
      <c r="C9" s="31" t="s">
        <v>232</v>
      </c>
      <c r="D9" s="267"/>
      <c r="E9" s="267"/>
      <c r="F9" s="264"/>
      <c r="G9" s="405"/>
      <c r="H9" s="259"/>
      <c r="I9" s="405"/>
      <c r="J9" s="259"/>
      <c r="K9" s="405"/>
      <c r="L9" s="259"/>
      <c r="M9" s="412"/>
    </row>
    <row r="10" spans="1:13" ht="15.75" customHeight="1" thickBot="1" x14ac:dyDescent="0.3">
      <c r="A10" s="413" t="s">
        <v>233</v>
      </c>
      <c r="B10" s="414"/>
      <c r="C10" s="414"/>
      <c r="D10" s="414"/>
      <c r="E10" s="414"/>
      <c r="F10" s="414"/>
      <c r="G10" s="414"/>
      <c r="H10" s="414"/>
      <c r="I10" s="415"/>
      <c r="J10" s="415"/>
      <c r="K10" s="119"/>
      <c r="L10" s="121"/>
      <c r="M10" s="192"/>
    </row>
    <row r="11" spans="1:13" ht="22.5" customHeight="1" thickBot="1" x14ac:dyDescent="0.3">
      <c r="A11" s="416" t="s">
        <v>234</v>
      </c>
      <c r="B11" s="417"/>
      <c r="C11" s="417"/>
      <c r="D11" s="417"/>
      <c r="E11" s="417"/>
      <c r="F11" s="417"/>
      <c r="G11" s="417"/>
      <c r="H11" s="417"/>
      <c r="I11" s="289"/>
      <c r="J11" s="289"/>
      <c r="K11" s="113"/>
      <c r="L11" s="114"/>
      <c r="M11" s="192"/>
    </row>
    <row r="12" spans="1:13" ht="16.5" customHeight="1" thickTop="1" thickBot="1" x14ac:dyDescent="0.3">
      <c r="A12" s="305" t="s">
        <v>280</v>
      </c>
      <c r="B12" s="306"/>
      <c r="C12" s="306"/>
      <c r="D12" s="306"/>
      <c r="E12" s="307"/>
      <c r="F12" s="307"/>
      <c r="G12" s="307"/>
      <c r="H12" s="307"/>
      <c r="I12" s="307"/>
      <c r="J12" s="307"/>
      <c r="K12" s="307"/>
      <c r="L12" s="308"/>
      <c r="M12" s="116"/>
    </row>
    <row r="13" spans="1:13" ht="25.5" customHeight="1" thickTop="1" thickBot="1" x14ac:dyDescent="0.3">
      <c r="A13" s="309" t="s">
        <v>59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1"/>
      <c r="M13" s="116"/>
    </row>
    <row r="14" spans="1:13" ht="16.5" customHeight="1" thickTop="1" thickBot="1" x14ac:dyDescent="0.3">
      <c r="A14" s="322" t="s">
        <v>2</v>
      </c>
      <c r="B14" s="324" t="s">
        <v>3</v>
      </c>
      <c r="C14" s="324" t="s">
        <v>4</v>
      </c>
      <c r="D14" s="324" t="s">
        <v>5</v>
      </c>
      <c r="E14" s="324" t="s">
        <v>6</v>
      </c>
      <c r="F14" s="2" t="s">
        <v>7</v>
      </c>
      <c r="G14" s="320" t="s">
        <v>9</v>
      </c>
      <c r="H14" s="321"/>
      <c r="I14" s="320" t="s">
        <v>195</v>
      </c>
      <c r="J14" s="321"/>
      <c r="K14" s="320" t="s">
        <v>196</v>
      </c>
      <c r="L14" s="321"/>
      <c r="M14" s="116"/>
    </row>
    <row r="15" spans="1:13" ht="15.75" thickBot="1" x14ac:dyDescent="0.3">
      <c r="A15" s="323"/>
      <c r="B15" s="325"/>
      <c r="C15" s="325"/>
      <c r="D15" s="325"/>
      <c r="E15" s="325"/>
      <c r="F15" s="3" t="s">
        <v>8</v>
      </c>
      <c r="G15" s="4" t="s">
        <v>10</v>
      </c>
      <c r="H15" s="5" t="s">
        <v>11</v>
      </c>
      <c r="I15" s="4" t="s">
        <v>12</v>
      </c>
      <c r="J15" s="5" t="s">
        <v>11</v>
      </c>
      <c r="K15" s="4" t="s">
        <v>12</v>
      </c>
      <c r="L15" s="5" t="s">
        <v>11</v>
      </c>
      <c r="M15" s="116"/>
    </row>
    <row r="16" spans="1:13" ht="29.25" customHeight="1" thickTop="1" thickBot="1" x14ac:dyDescent="0.3">
      <c r="A16" s="420" t="s">
        <v>35</v>
      </c>
      <c r="B16" s="421"/>
      <c r="C16" s="421"/>
      <c r="D16" s="421"/>
      <c r="E16" s="169"/>
      <c r="F16" s="170"/>
      <c r="G16" s="182">
        <f>G17</f>
        <v>15440841000</v>
      </c>
      <c r="H16" s="183">
        <f t="shared" ref="H16:L16" si="5">H17</f>
        <v>15440841000</v>
      </c>
      <c r="I16" s="184"/>
      <c r="J16" s="183"/>
      <c r="K16" s="184">
        <f t="shared" si="5"/>
        <v>4632253000</v>
      </c>
      <c r="L16" s="183">
        <f t="shared" si="5"/>
        <v>4632253000</v>
      </c>
      <c r="M16" s="116"/>
    </row>
    <row r="17" spans="1:13" ht="15.75" customHeight="1" thickTop="1" thickBot="1" x14ac:dyDescent="0.3">
      <c r="A17" s="397" t="s">
        <v>198</v>
      </c>
      <c r="B17" s="398"/>
      <c r="C17" s="398"/>
      <c r="D17" s="398"/>
      <c r="E17" s="174"/>
      <c r="F17" s="175"/>
      <c r="G17" s="184">
        <f>G18</f>
        <v>15440841000</v>
      </c>
      <c r="H17" s="183">
        <f>H18</f>
        <v>15440841000</v>
      </c>
      <c r="I17" s="184"/>
      <c r="J17" s="183"/>
      <c r="K17" s="184">
        <f>K18</f>
        <v>4632253000</v>
      </c>
      <c r="L17" s="183">
        <f>L18</f>
        <v>4632253000</v>
      </c>
      <c r="M17" s="116"/>
    </row>
    <row r="18" spans="1:13" ht="16.5" customHeight="1" x14ac:dyDescent="0.25">
      <c r="A18" s="422">
        <v>2</v>
      </c>
      <c r="B18" s="424" t="s">
        <v>281</v>
      </c>
      <c r="C18" s="430" t="s">
        <v>285</v>
      </c>
      <c r="D18" s="424" t="s">
        <v>282</v>
      </c>
      <c r="E18" s="424" t="s">
        <v>283</v>
      </c>
      <c r="F18" s="435" t="s">
        <v>284</v>
      </c>
      <c r="G18" s="426">
        <v>15440841000</v>
      </c>
      <c r="H18" s="428">
        <v>15440841000</v>
      </c>
      <c r="I18" s="426"/>
      <c r="J18" s="428"/>
      <c r="K18" s="426">
        <v>4632253000</v>
      </c>
      <c r="L18" s="428">
        <v>4632253000</v>
      </c>
      <c r="M18" s="116"/>
    </row>
    <row r="19" spans="1:13" ht="51.75" customHeight="1" thickBot="1" x14ac:dyDescent="0.3">
      <c r="A19" s="423"/>
      <c r="B19" s="425"/>
      <c r="C19" s="431"/>
      <c r="D19" s="425"/>
      <c r="E19" s="425"/>
      <c r="F19" s="436"/>
      <c r="G19" s="427"/>
      <c r="H19" s="429"/>
      <c r="I19" s="427"/>
      <c r="J19" s="429"/>
      <c r="K19" s="427"/>
      <c r="L19" s="429"/>
      <c r="M19" s="116"/>
    </row>
    <row r="20" spans="1:13" ht="18.75" customHeight="1" thickBot="1" x14ac:dyDescent="0.3">
      <c r="A20" s="432" t="s">
        <v>286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4"/>
      <c r="M20" s="116"/>
    </row>
    <row r="21" spans="1:13" ht="26.25" customHeight="1" thickTop="1" x14ac:dyDescent="0.25">
      <c r="M21" s="116"/>
    </row>
    <row r="22" spans="1:13" ht="22.5" customHeight="1" x14ac:dyDescent="0.25"/>
  </sheetData>
  <mergeCells count="57">
    <mergeCell ref="K18:K19"/>
    <mergeCell ref="L18:L19"/>
    <mergeCell ref="C18:C19"/>
    <mergeCell ref="A20:L20"/>
    <mergeCell ref="F18:F19"/>
    <mergeCell ref="G18:G19"/>
    <mergeCell ref="H18:H19"/>
    <mergeCell ref="I18:I19"/>
    <mergeCell ref="J18:J19"/>
    <mergeCell ref="A17:D17"/>
    <mergeCell ref="A18:A19"/>
    <mergeCell ref="B18:B19"/>
    <mergeCell ref="D18:D19"/>
    <mergeCell ref="E18:E19"/>
    <mergeCell ref="G14:H14"/>
    <mergeCell ref="I14:J14"/>
    <mergeCell ref="K14:L14"/>
    <mergeCell ref="A16:D16"/>
    <mergeCell ref="A14:A15"/>
    <mergeCell ref="B14:B15"/>
    <mergeCell ref="C14:C15"/>
    <mergeCell ref="D14:D15"/>
    <mergeCell ref="E14:E15"/>
    <mergeCell ref="A12:D12"/>
    <mergeCell ref="E12:H12"/>
    <mergeCell ref="I12:J12"/>
    <mergeCell ref="K12:L12"/>
    <mergeCell ref="A13:L13"/>
    <mergeCell ref="A1:L1"/>
    <mergeCell ref="A2:L2"/>
    <mergeCell ref="I3:J3"/>
    <mergeCell ref="K3:L3"/>
    <mergeCell ref="A5:D5"/>
    <mergeCell ref="A6:D6"/>
    <mergeCell ref="A7:D7"/>
    <mergeCell ref="G3:H3"/>
    <mergeCell ref="A3:A4"/>
    <mergeCell ref="B3:B4"/>
    <mergeCell ref="C3:C4"/>
    <mergeCell ref="D3:D4"/>
    <mergeCell ref="E3:E4"/>
    <mergeCell ref="M8:M9"/>
    <mergeCell ref="A10:H10"/>
    <mergeCell ref="I10:J10"/>
    <mergeCell ref="A11:H11"/>
    <mergeCell ref="I11:J11"/>
    <mergeCell ref="G8:G9"/>
    <mergeCell ref="H8:H9"/>
    <mergeCell ref="I8:I9"/>
    <mergeCell ref="J8:J9"/>
    <mergeCell ref="K8:K9"/>
    <mergeCell ref="L8:L9"/>
    <mergeCell ref="A8:A9"/>
    <mergeCell ref="B8:B9"/>
    <mergeCell ref="D8:D9"/>
    <mergeCell ref="E8:E9"/>
    <mergeCell ref="F8:F9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B684A-5C88-4429-B4B9-1A089047F4C6}">
  <dimension ref="A1:M11"/>
  <sheetViews>
    <sheetView workbookViewId="0">
      <selection activeCell="N9" sqref="N9"/>
    </sheetView>
  </sheetViews>
  <sheetFormatPr defaultRowHeight="15" x14ac:dyDescent="0.25"/>
  <cols>
    <col min="5" max="5" width="10" customWidth="1"/>
    <col min="8" max="8" width="9.5703125" bestFit="1" customWidth="1"/>
    <col min="12" max="12" width="9.85546875" customWidth="1"/>
  </cols>
  <sheetData>
    <row r="1" spans="1:13" ht="23.25" customHeight="1" thickBot="1" x14ac:dyDescent="0.3">
      <c r="A1" s="408" t="s">
        <v>267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3" ht="20.25" customHeight="1" thickTop="1" thickBot="1" x14ac:dyDescent="0.3">
      <c r="A2" s="309" t="s">
        <v>266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3" ht="16.5" thickTop="1" thickBot="1" x14ac:dyDescent="0.3">
      <c r="A3" s="322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2" t="s">
        <v>7</v>
      </c>
      <c r="G3" s="320" t="s">
        <v>9</v>
      </c>
      <c r="H3" s="321"/>
      <c r="I3" s="320" t="s">
        <v>195</v>
      </c>
      <c r="J3" s="321"/>
      <c r="K3" s="320" t="s">
        <v>196</v>
      </c>
      <c r="L3" s="321"/>
    </row>
    <row r="4" spans="1:13" ht="15.75" thickBot="1" x14ac:dyDescent="0.3">
      <c r="A4" s="323"/>
      <c r="B4" s="325"/>
      <c r="C4" s="325"/>
      <c r="D4" s="325"/>
      <c r="E4" s="325"/>
      <c r="F4" s="3" t="s">
        <v>8</v>
      </c>
      <c r="G4" s="4" t="s">
        <v>10</v>
      </c>
      <c r="H4" s="5" t="s">
        <v>11</v>
      </c>
      <c r="I4" s="4" t="s">
        <v>12</v>
      </c>
      <c r="J4" s="5" t="s">
        <v>11</v>
      </c>
      <c r="K4" s="4" t="s">
        <v>12</v>
      </c>
      <c r="L4" s="5" t="s">
        <v>11</v>
      </c>
    </row>
    <row r="5" spans="1:13" ht="27" customHeight="1" thickTop="1" thickBot="1" x14ac:dyDescent="0.3">
      <c r="A5" s="224" t="s">
        <v>268</v>
      </c>
      <c r="B5" s="225"/>
      <c r="C5" s="225"/>
      <c r="D5" s="225"/>
      <c r="E5" s="56"/>
      <c r="F5" s="57"/>
      <c r="G5" s="103"/>
      <c r="H5" s="87">
        <f t="shared" ref="H5:L6" si="0">H6</f>
        <v>111100000</v>
      </c>
      <c r="I5" s="103"/>
      <c r="J5" s="87">
        <f t="shared" si="0"/>
        <v>12100000</v>
      </c>
      <c r="K5" s="103"/>
      <c r="L5" s="87">
        <f t="shared" si="0"/>
        <v>2000000</v>
      </c>
    </row>
    <row r="6" spans="1:13" ht="15.75" thickBot="1" x14ac:dyDescent="0.3">
      <c r="A6" s="227" t="s">
        <v>18</v>
      </c>
      <c r="B6" s="228"/>
      <c r="C6" s="228"/>
      <c r="D6" s="228"/>
      <c r="E6" s="53"/>
      <c r="F6" s="65"/>
      <c r="G6" s="91"/>
      <c r="H6" s="28">
        <f t="shared" si="0"/>
        <v>111100000</v>
      </c>
      <c r="I6" s="105"/>
      <c r="J6" s="28">
        <f t="shared" si="0"/>
        <v>12100000</v>
      </c>
      <c r="K6" s="105"/>
      <c r="L6" s="196">
        <v>2000000</v>
      </c>
    </row>
    <row r="7" spans="1:13" ht="16.5" thickTop="1" thickBot="1" x14ac:dyDescent="0.3">
      <c r="A7" s="230" t="s">
        <v>198</v>
      </c>
      <c r="B7" s="231"/>
      <c r="C7" s="231"/>
      <c r="D7" s="231"/>
      <c r="E7" s="54"/>
      <c r="F7" s="55"/>
      <c r="G7" s="105"/>
      <c r="H7" s="28">
        <f>H8</f>
        <v>111100000</v>
      </c>
      <c r="I7" s="105"/>
      <c r="J7" s="28">
        <f>J8</f>
        <v>12100000</v>
      </c>
      <c r="K7" s="105"/>
      <c r="L7" s="196">
        <v>2000000</v>
      </c>
    </row>
    <row r="8" spans="1:13" ht="79.5" thickBot="1" x14ac:dyDescent="0.3">
      <c r="A8" s="418">
        <v>1</v>
      </c>
      <c r="B8" s="411" t="s">
        <v>302</v>
      </c>
      <c r="C8" s="193" t="s">
        <v>269</v>
      </c>
      <c r="D8" s="187" t="s">
        <v>271</v>
      </c>
      <c r="E8" s="187" t="s">
        <v>261</v>
      </c>
      <c r="F8" s="194" t="s">
        <v>47</v>
      </c>
      <c r="G8" s="195"/>
      <c r="H8" s="196">
        <v>111100000</v>
      </c>
      <c r="I8" s="195"/>
      <c r="J8" s="196">
        <v>12100000</v>
      </c>
      <c r="K8" s="195"/>
      <c r="L8" s="196">
        <v>2000000</v>
      </c>
    </row>
    <row r="9" spans="1:13" ht="15.75" thickBot="1" x14ac:dyDescent="0.3">
      <c r="A9" s="419"/>
      <c r="B9" s="437"/>
      <c r="C9" s="155" t="s">
        <v>270</v>
      </c>
      <c r="D9" s="155"/>
      <c r="E9" s="155"/>
      <c r="F9" s="158"/>
      <c r="G9" s="156"/>
      <c r="H9" s="157"/>
      <c r="I9" s="156"/>
      <c r="J9" s="157"/>
      <c r="K9" s="156"/>
      <c r="L9" s="197" t="s">
        <v>303</v>
      </c>
      <c r="M9" s="116"/>
    </row>
    <row r="10" spans="1:13" ht="18.75" customHeight="1" x14ac:dyDescent="0.25"/>
    <row r="11" spans="1:13" ht="21.75" customHeight="1" x14ac:dyDescent="0.25"/>
  </sheetData>
  <mergeCells count="15">
    <mergeCell ref="A2:L2"/>
    <mergeCell ref="A1:L1"/>
    <mergeCell ref="I3:J3"/>
    <mergeCell ref="K3:L3"/>
    <mergeCell ref="A5:D5"/>
    <mergeCell ref="E3:E4"/>
    <mergeCell ref="G3:H3"/>
    <mergeCell ref="A6:D6"/>
    <mergeCell ref="A7:D7"/>
    <mergeCell ref="A8:A9"/>
    <mergeCell ref="B8:B9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0" verticalDpi="0" r:id="rId1"/>
  <ignoredErrors>
    <ignoredError sqref="L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A47C-2AA2-4921-A6A3-0CC8EDEC5975}">
  <dimension ref="A1:L9"/>
  <sheetViews>
    <sheetView tabSelected="1" workbookViewId="0">
      <selection activeCell="H8" sqref="H8:H9"/>
    </sheetView>
  </sheetViews>
  <sheetFormatPr defaultRowHeight="15" x14ac:dyDescent="0.25"/>
  <cols>
    <col min="5" max="5" width="11" customWidth="1"/>
    <col min="7" max="8" width="11.7109375" bestFit="1" customWidth="1"/>
  </cols>
  <sheetData>
    <row r="1" spans="1:12" ht="15.75" thickBot="1" x14ac:dyDescent="0.3">
      <c r="A1" s="408" t="s">
        <v>305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2" ht="16.5" thickTop="1" thickBot="1" x14ac:dyDescent="0.3">
      <c r="A2" s="309" t="s">
        <v>297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2" ht="16.5" thickTop="1" thickBot="1" x14ac:dyDescent="0.3">
      <c r="A3" s="322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2" t="s">
        <v>7</v>
      </c>
      <c r="G3" s="320" t="s">
        <v>9</v>
      </c>
      <c r="H3" s="321"/>
      <c r="I3" s="320" t="s">
        <v>195</v>
      </c>
      <c r="J3" s="321"/>
      <c r="K3" s="320" t="s">
        <v>196</v>
      </c>
      <c r="L3" s="321"/>
    </row>
    <row r="4" spans="1:12" ht="15.75" thickBot="1" x14ac:dyDescent="0.3">
      <c r="A4" s="323"/>
      <c r="B4" s="325"/>
      <c r="C4" s="325"/>
      <c r="D4" s="325"/>
      <c r="E4" s="325"/>
      <c r="F4" s="3" t="s">
        <v>8</v>
      </c>
      <c r="G4" s="4" t="s">
        <v>10</v>
      </c>
      <c r="H4" s="5" t="s">
        <v>11</v>
      </c>
      <c r="I4" s="4" t="s">
        <v>12</v>
      </c>
      <c r="J4" s="5" t="s">
        <v>11</v>
      </c>
      <c r="K4" s="4" t="s">
        <v>12</v>
      </c>
      <c r="L4" s="5" t="s">
        <v>11</v>
      </c>
    </row>
    <row r="5" spans="1:12" ht="24.75" customHeight="1" thickTop="1" thickBot="1" x14ac:dyDescent="0.3">
      <c r="A5" s="224" t="s">
        <v>304</v>
      </c>
      <c r="B5" s="225"/>
      <c r="C5" s="225"/>
      <c r="D5" s="225"/>
      <c r="E5" s="56"/>
      <c r="F5" s="57"/>
      <c r="G5" s="87">
        <f t="shared" ref="G5:H7" si="0">G6</f>
        <v>11038290000</v>
      </c>
      <c r="H5" s="87">
        <f t="shared" si="0"/>
        <v>11038290000</v>
      </c>
      <c r="I5" s="87"/>
      <c r="J5" s="87"/>
      <c r="K5" s="87">
        <f t="shared" ref="K5:L7" si="1">K6</f>
        <v>20000</v>
      </c>
      <c r="L5" s="87">
        <f t="shared" si="1"/>
        <v>20000</v>
      </c>
    </row>
    <row r="6" spans="1:12" ht="15.75" thickBot="1" x14ac:dyDescent="0.3">
      <c r="A6" s="395" t="s">
        <v>241</v>
      </c>
      <c r="B6" s="396"/>
      <c r="C6" s="396"/>
      <c r="D6" s="396"/>
      <c r="E6" s="169"/>
      <c r="F6" s="170"/>
      <c r="G6" s="182">
        <f t="shared" si="0"/>
        <v>11038290000</v>
      </c>
      <c r="H6" s="183">
        <f t="shared" si="0"/>
        <v>11038290000</v>
      </c>
      <c r="I6" s="184"/>
      <c r="J6" s="183"/>
      <c r="K6" s="184">
        <f t="shared" si="1"/>
        <v>20000</v>
      </c>
      <c r="L6" s="183">
        <f t="shared" si="1"/>
        <v>20000</v>
      </c>
    </row>
    <row r="7" spans="1:12" ht="16.5" thickTop="1" thickBot="1" x14ac:dyDescent="0.3">
      <c r="A7" s="397" t="s">
        <v>198</v>
      </c>
      <c r="B7" s="398"/>
      <c r="C7" s="398"/>
      <c r="D7" s="398"/>
      <c r="E7" s="174"/>
      <c r="F7" s="175"/>
      <c r="G7" s="184">
        <f t="shared" si="0"/>
        <v>11038290000</v>
      </c>
      <c r="H7" s="183">
        <f t="shared" si="0"/>
        <v>11038290000</v>
      </c>
      <c r="I7" s="184"/>
      <c r="J7" s="183"/>
      <c r="K7" s="184">
        <f t="shared" si="1"/>
        <v>20000</v>
      </c>
      <c r="L7" s="183">
        <f t="shared" si="1"/>
        <v>20000</v>
      </c>
    </row>
    <row r="8" spans="1:12" ht="68.25" customHeight="1" x14ac:dyDescent="0.25">
      <c r="A8" s="422">
        <v>1</v>
      </c>
      <c r="B8" s="424" t="s">
        <v>299</v>
      </c>
      <c r="C8" s="430" t="s">
        <v>296</v>
      </c>
      <c r="D8" s="430" t="s">
        <v>298</v>
      </c>
      <c r="E8" s="430" t="s">
        <v>300</v>
      </c>
      <c r="F8" s="441" t="s">
        <v>301</v>
      </c>
      <c r="G8" s="438">
        <v>11038290000</v>
      </c>
      <c r="H8" s="438">
        <v>11038290000</v>
      </c>
      <c r="I8" s="438"/>
      <c r="J8" s="443"/>
      <c r="K8" s="438">
        <v>20000</v>
      </c>
      <c r="L8" s="438">
        <v>20000</v>
      </c>
    </row>
    <row r="9" spans="1:12" ht="26.25" customHeight="1" thickBot="1" x14ac:dyDescent="0.3">
      <c r="A9" s="423"/>
      <c r="B9" s="440"/>
      <c r="C9" s="431"/>
      <c r="D9" s="431"/>
      <c r="E9" s="431"/>
      <c r="F9" s="442"/>
      <c r="G9" s="439"/>
      <c r="H9" s="439"/>
      <c r="I9" s="439"/>
      <c r="J9" s="444"/>
      <c r="K9" s="439"/>
      <c r="L9" s="439"/>
    </row>
  </sheetData>
  <mergeCells count="25">
    <mergeCell ref="L8:L9"/>
    <mergeCell ref="K8:K9"/>
    <mergeCell ref="J8:J9"/>
    <mergeCell ref="I8:I9"/>
    <mergeCell ref="H8:H9"/>
    <mergeCell ref="G8:G9"/>
    <mergeCell ref="A5:D5"/>
    <mergeCell ref="A6:D6"/>
    <mergeCell ref="A7:D7"/>
    <mergeCell ref="A8:A9"/>
    <mergeCell ref="B8:B9"/>
    <mergeCell ref="F8:F9"/>
    <mergeCell ref="E8:E9"/>
    <mergeCell ref="D8:D9"/>
    <mergeCell ref="C8:C9"/>
    <mergeCell ref="A1:L1"/>
    <mergeCell ref="A2:L2"/>
    <mergeCell ref="A3:A4"/>
    <mergeCell ref="B3:B4"/>
    <mergeCell ref="C3:C4"/>
    <mergeCell ref="D3:D4"/>
    <mergeCell ref="E3:E4"/>
    <mergeCell ref="G3:H3"/>
    <mergeCell ref="I3:J3"/>
    <mergeCell ref="K3:L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5B8C-9AA4-4A0D-869C-31BB8568E688}">
  <dimension ref="A1:M13"/>
  <sheetViews>
    <sheetView workbookViewId="0">
      <selection activeCell="F13" sqref="F13"/>
    </sheetView>
  </sheetViews>
  <sheetFormatPr defaultRowHeight="15" x14ac:dyDescent="0.25"/>
  <cols>
    <col min="7" max="7" width="11.7109375" bestFit="1" customWidth="1"/>
    <col min="8" max="8" width="12.42578125" customWidth="1"/>
    <col min="9" max="9" width="9.5703125" style="132" bestFit="1" customWidth="1"/>
    <col min="10" max="10" width="13" customWidth="1"/>
    <col min="11" max="11" width="9.5703125" bestFit="1" customWidth="1"/>
    <col min="12" max="12" width="12.42578125" customWidth="1"/>
    <col min="13" max="13" width="17.28515625" customWidth="1"/>
    <col min="14" max="14" width="14.7109375" customWidth="1"/>
    <col min="15" max="15" width="15" customWidth="1"/>
    <col min="16" max="16" width="17.42578125" customWidth="1"/>
  </cols>
  <sheetData>
    <row r="1" spans="1:13" ht="16.5" thickTop="1" thickBot="1" x14ac:dyDescent="0.3">
      <c r="A1" s="233" t="s">
        <v>79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  <c r="L1" s="235"/>
    </row>
    <row r="2" spans="1:13" ht="15.75" thickBot="1" x14ac:dyDescent="0.3">
      <c r="A2" s="236" t="s">
        <v>80</v>
      </c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38"/>
    </row>
    <row r="3" spans="1:13" ht="33.75" customHeight="1" thickTop="1" thickBot="1" x14ac:dyDescent="0.3">
      <c r="A3" s="239" t="s">
        <v>2</v>
      </c>
      <c r="B3" s="241" t="s">
        <v>3</v>
      </c>
      <c r="C3" s="241" t="s">
        <v>4</v>
      </c>
      <c r="D3" s="241" t="s">
        <v>5</v>
      </c>
      <c r="E3" s="241" t="s">
        <v>6</v>
      </c>
      <c r="F3" s="80" t="s">
        <v>7</v>
      </c>
      <c r="G3" s="222" t="s">
        <v>9</v>
      </c>
      <c r="H3" s="223"/>
      <c r="I3" s="222" t="s">
        <v>195</v>
      </c>
      <c r="J3" s="223"/>
      <c r="K3" s="222" t="s">
        <v>196</v>
      </c>
      <c r="L3" s="223"/>
    </row>
    <row r="4" spans="1:13" ht="15.75" thickBot="1" x14ac:dyDescent="0.3">
      <c r="A4" s="240"/>
      <c r="B4" s="242"/>
      <c r="C4" s="242"/>
      <c r="D4" s="242"/>
      <c r="E4" s="242"/>
      <c r="F4" s="81" t="s">
        <v>8</v>
      </c>
      <c r="G4" s="82" t="s">
        <v>10</v>
      </c>
      <c r="H4" s="83" t="s">
        <v>11</v>
      </c>
      <c r="I4" s="82" t="s">
        <v>12</v>
      </c>
      <c r="J4" s="83" t="s">
        <v>11</v>
      </c>
      <c r="K4" s="82" t="s">
        <v>12</v>
      </c>
      <c r="L4" s="83" t="s">
        <v>11</v>
      </c>
    </row>
    <row r="5" spans="1:13" ht="22.5" customHeight="1" thickTop="1" thickBot="1" x14ac:dyDescent="0.3">
      <c r="A5" s="224" t="s">
        <v>81</v>
      </c>
      <c r="B5" s="225"/>
      <c r="C5" s="225"/>
      <c r="D5" s="225"/>
      <c r="E5" s="226"/>
      <c r="F5" s="57"/>
      <c r="G5" s="104">
        <f>G6</f>
        <v>3780936251</v>
      </c>
      <c r="H5" s="104">
        <f>H6</f>
        <v>27340583162</v>
      </c>
      <c r="I5" s="104">
        <f t="shared" ref="I5:I6" si="0">I6</f>
        <v>670936251</v>
      </c>
      <c r="J5" s="59">
        <f>J6</f>
        <v>5467528217</v>
      </c>
      <c r="K5" s="59">
        <v>180000000</v>
      </c>
      <c r="L5" s="59">
        <f>L6</f>
        <v>1381000000</v>
      </c>
    </row>
    <row r="6" spans="1:13" ht="15.75" thickBot="1" x14ac:dyDescent="0.3">
      <c r="A6" s="227" t="s">
        <v>18</v>
      </c>
      <c r="B6" s="228"/>
      <c r="C6" s="228"/>
      <c r="D6" s="228"/>
      <c r="E6" s="229"/>
      <c r="F6" s="65"/>
      <c r="G6" s="106">
        <f>G7</f>
        <v>3780936251</v>
      </c>
      <c r="H6" s="29">
        <f>H7</f>
        <v>27340583162</v>
      </c>
      <c r="I6" s="107">
        <f t="shared" si="0"/>
        <v>670936251</v>
      </c>
      <c r="J6" s="29">
        <f>J7</f>
        <v>5467528217</v>
      </c>
      <c r="K6" s="107">
        <v>180000000</v>
      </c>
      <c r="L6" s="29">
        <f>L7</f>
        <v>1381000000</v>
      </c>
    </row>
    <row r="7" spans="1:13" ht="16.5" thickTop="1" thickBot="1" x14ac:dyDescent="0.3">
      <c r="A7" s="230" t="s">
        <v>198</v>
      </c>
      <c r="B7" s="231"/>
      <c r="C7" s="231"/>
      <c r="D7" s="231"/>
      <c r="E7" s="232"/>
      <c r="F7" s="55"/>
      <c r="G7" s="107">
        <f>SUM(G8:G11)</f>
        <v>3780936251</v>
      </c>
      <c r="H7" s="28">
        <f>SUM(H8:H11)</f>
        <v>27340583162</v>
      </c>
      <c r="I7" s="107">
        <f>I8</f>
        <v>670936251</v>
      </c>
      <c r="J7" s="28">
        <f>SUM(J8:J11)</f>
        <v>5467528217</v>
      </c>
      <c r="K7" s="107">
        <v>180000000</v>
      </c>
      <c r="L7" s="28">
        <f>SUM(L8:L11)</f>
        <v>1381000000</v>
      </c>
    </row>
    <row r="8" spans="1:13" ht="79.5" thickBot="1" x14ac:dyDescent="0.3">
      <c r="A8" s="84">
        <v>1</v>
      </c>
      <c r="B8" s="54" t="s">
        <v>82</v>
      </c>
      <c r="C8" s="31" t="s">
        <v>83</v>
      </c>
      <c r="D8" s="31" t="s">
        <v>16</v>
      </c>
      <c r="E8" s="31" t="s">
        <v>84</v>
      </c>
      <c r="F8" s="30" t="s">
        <v>197</v>
      </c>
      <c r="G8" s="112">
        <v>670936251</v>
      </c>
      <c r="H8" s="32">
        <v>13193219540</v>
      </c>
      <c r="I8" s="112">
        <v>670936251</v>
      </c>
      <c r="J8" s="32">
        <v>2044236763</v>
      </c>
      <c r="K8" s="112"/>
      <c r="L8" s="32">
        <v>600000000</v>
      </c>
      <c r="M8" s="116"/>
    </row>
    <row r="9" spans="1:13" ht="57" thickBot="1" x14ac:dyDescent="0.3">
      <c r="A9" s="38">
        <v>2</v>
      </c>
      <c r="B9" s="27" t="s">
        <v>85</v>
      </c>
      <c r="C9" s="27" t="s">
        <v>86</v>
      </c>
      <c r="D9" s="27" t="s">
        <v>16</v>
      </c>
      <c r="E9" s="27" t="s">
        <v>87</v>
      </c>
      <c r="F9" s="25" t="s">
        <v>88</v>
      </c>
      <c r="G9" s="111"/>
      <c r="H9" s="36">
        <v>10834193740</v>
      </c>
      <c r="I9" s="111"/>
      <c r="J9" s="36">
        <v>3423291454</v>
      </c>
      <c r="K9" s="111"/>
      <c r="L9" s="36">
        <v>600000000</v>
      </c>
      <c r="M9" s="116"/>
    </row>
    <row r="10" spans="1:13" ht="46.5" thickTop="1" thickBot="1" x14ac:dyDescent="0.3">
      <c r="A10" s="38">
        <v>3</v>
      </c>
      <c r="B10" s="27" t="s">
        <v>89</v>
      </c>
      <c r="C10" s="27" t="s">
        <v>90</v>
      </c>
      <c r="D10" s="27" t="s">
        <v>16</v>
      </c>
      <c r="E10" s="27" t="s">
        <v>91</v>
      </c>
      <c r="F10" s="25" t="s">
        <v>92</v>
      </c>
      <c r="G10" s="111">
        <v>3110000000</v>
      </c>
      <c r="H10" s="36">
        <v>3110000000</v>
      </c>
      <c r="I10" s="111"/>
      <c r="J10" s="37">
        <v>0</v>
      </c>
      <c r="K10" s="111">
        <v>180000000</v>
      </c>
      <c r="L10" s="36">
        <v>180000000</v>
      </c>
      <c r="M10" s="116"/>
    </row>
    <row r="11" spans="1:13" ht="69" thickTop="1" thickBot="1" x14ac:dyDescent="0.3">
      <c r="A11" s="110">
        <v>4</v>
      </c>
      <c r="B11" s="27" t="s">
        <v>93</v>
      </c>
      <c r="C11" s="27" t="s">
        <v>94</v>
      </c>
      <c r="D11" s="27" t="s">
        <v>16</v>
      </c>
      <c r="E11" s="27" t="s">
        <v>95</v>
      </c>
      <c r="F11" s="27" t="s">
        <v>96</v>
      </c>
      <c r="G11" s="27"/>
      <c r="H11" s="111">
        <v>203169882</v>
      </c>
      <c r="I11" s="27"/>
      <c r="J11" s="27">
        <v>0</v>
      </c>
      <c r="K11" s="111"/>
      <c r="L11" s="111">
        <v>1000000</v>
      </c>
      <c r="M11" s="116"/>
    </row>
    <row r="12" spans="1:13" ht="15.75" thickTop="1" x14ac:dyDescent="0.25"/>
    <row r="13" spans="1:13" ht="22.5" customHeight="1" x14ac:dyDescent="0.25">
      <c r="C13" s="116"/>
    </row>
  </sheetData>
  <mergeCells count="15">
    <mergeCell ref="A1:J1"/>
    <mergeCell ref="K1:L1"/>
    <mergeCell ref="A2:J2"/>
    <mergeCell ref="K2:L2"/>
    <mergeCell ref="A3:A4"/>
    <mergeCell ref="B3:B4"/>
    <mergeCell ref="C3:C4"/>
    <mergeCell ref="D3:D4"/>
    <mergeCell ref="E3:E4"/>
    <mergeCell ref="G3:H3"/>
    <mergeCell ref="I3:J3"/>
    <mergeCell ref="K3:L3"/>
    <mergeCell ref="A5:E5"/>
    <mergeCell ref="A6:E6"/>
    <mergeCell ref="A7:E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778A-DA3E-4B3C-AB02-D3CDD8EDF2AE}">
  <dimension ref="A1:L12"/>
  <sheetViews>
    <sheetView workbookViewId="0">
      <selection activeCell="C12" sqref="C12"/>
    </sheetView>
  </sheetViews>
  <sheetFormatPr defaultRowHeight="15" x14ac:dyDescent="0.25"/>
  <cols>
    <col min="8" max="8" width="11.85546875" customWidth="1"/>
    <col min="12" max="12" width="9.5703125" bestFit="1" customWidth="1"/>
  </cols>
  <sheetData>
    <row r="1" spans="1:12" ht="16.5" thickTop="1" thickBot="1" x14ac:dyDescent="0.3">
      <c r="A1" s="233" t="s">
        <v>97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  <c r="L1" s="255"/>
    </row>
    <row r="2" spans="1:12" ht="15.75" thickBot="1" x14ac:dyDescent="0.3">
      <c r="A2" s="236" t="s">
        <v>98</v>
      </c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56"/>
    </row>
    <row r="3" spans="1:12" ht="33.75" customHeight="1" thickTop="1" thickBot="1" x14ac:dyDescent="0.3">
      <c r="A3" s="239" t="s">
        <v>2</v>
      </c>
      <c r="B3" s="241" t="s">
        <v>3</v>
      </c>
      <c r="C3" s="241" t="s">
        <v>4</v>
      </c>
      <c r="D3" s="241" t="s">
        <v>5</v>
      </c>
      <c r="E3" s="241" t="s">
        <v>6</v>
      </c>
      <c r="F3" s="85" t="s">
        <v>7</v>
      </c>
      <c r="G3" s="257" t="s">
        <v>9</v>
      </c>
      <c r="H3" s="258"/>
      <c r="I3" s="257" t="s">
        <v>195</v>
      </c>
      <c r="J3" s="223"/>
      <c r="K3" s="222" t="s">
        <v>196</v>
      </c>
      <c r="L3" s="223"/>
    </row>
    <row r="4" spans="1:12" ht="23.25" thickBot="1" x14ac:dyDescent="0.3">
      <c r="A4" s="240"/>
      <c r="B4" s="242"/>
      <c r="C4" s="242"/>
      <c r="D4" s="242"/>
      <c r="E4" s="242"/>
      <c r="F4" s="86" t="s">
        <v>8</v>
      </c>
      <c r="G4" s="82" t="s">
        <v>10</v>
      </c>
      <c r="H4" s="82" t="s">
        <v>11</v>
      </c>
      <c r="I4" s="82" t="s">
        <v>12</v>
      </c>
      <c r="J4" s="83" t="s">
        <v>11</v>
      </c>
      <c r="K4" s="82" t="s">
        <v>12</v>
      </c>
      <c r="L4" s="83" t="s">
        <v>11</v>
      </c>
    </row>
    <row r="5" spans="1:12" ht="16.5" thickTop="1" thickBot="1" x14ac:dyDescent="0.3">
      <c r="A5" s="224" t="s">
        <v>99</v>
      </c>
      <c r="B5" s="225"/>
      <c r="C5" s="225"/>
      <c r="D5" s="225"/>
      <c r="E5" s="226"/>
      <c r="F5" s="56"/>
      <c r="G5" s="56"/>
      <c r="H5" s="87">
        <f>H6</f>
        <v>3058600000</v>
      </c>
      <c r="I5" s="56"/>
      <c r="J5" s="59">
        <f>J6</f>
        <v>52010000</v>
      </c>
      <c r="K5" s="56"/>
      <c r="L5" s="59">
        <f>L6</f>
        <v>139008000</v>
      </c>
    </row>
    <row r="6" spans="1:12" ht="15.75" thickBot="1" x14ac:dyDescent="0.3">
      <c r="A6" s="227" t="s">
        <v>18</v>
      </c>
      <c r="B6" s="228"/>
      <c r="C6" s="228"/>
      <c r="D6" s="228"/>
      <c r="E6" s="229"/>
      <c r="F6" s="53"/>
      <c r="G6" s="53"/>
      <c r="H6" s="88">
        <f>H7</f>
        <v>3058600000</v>
      </c>
      <c r="I6" s="53"/>
      <c r="J6" s="29">
        <f>J7</f>
        <v>52010000</v>
      </c>
      <c r="K6" s="53"/>
      <c r="L6" s="29">
        <f>L7</f>
        <v>139008000</v>
      </c>
    </row>
    <row r="7" spans="1:12" ht="16.5" thickTop="1" thickBot="1" x14ac:dyDescent="0.3">
      <c r="A7" s="230" t="s">
        <v>198</v>
      </c>
      <c r="B7" s="231"/>
      <c r="C7" s="231"/>
      <c r="D7" s="231"/>
      <c r="E7" s="232"/>
      <c r="F7" s="54"/>
      <c r="G7" s="54"/>
      <c r="H7" s="89">
        <f>SUM(H8:H10)</f>
        <v>3058600000</v>
      </c>
      <c r="I7" s="54"/>
      <c r="J7" s="28">
        <f>SUM(J8:J10)</f>
        <v>52010000</v>
      </c>
      <c r="K7" s="54"/>
      <c r="L7" s="28">
        <f>SUM(L8:L10)</f>
        <v>139008000</v>
      </c>
    </row>
    <row r="8" spans="1:12" ht="78.75" x14ac:dyDescent="0.25">
      <c r="A8" s="251">
        <v>1</v>
      </c>
      <c r="B8" s="253" t="s">
        <v>100</v>
      </c>
      <c r="C8" s="253" t="s">
        <v>101</v>
      </c>
      <c r="D8" s="33" t="s">
        <v>102</v>
      </c>
      <c r="E8" s="33" t="s">
        <v>104</v>
      </c>
      <c r="F8" s="253" t="s">
        <v>106</v>
      </c>
      <c r="G8" s="249"/>
      <c r="H8" s="247">
        <v>1258600000</v>
      </c>
      <c r="I8" s="249"/>
      <c r="J8" s="243">
        <v>52008000</v>
      </c>
      <c r="K8" s="245"/>
      <c r="L8" s="243">
        <v>139006000</v>
      </c>
    </row>
    <row r="9" spans="1:12" ht="57" thickBot="1" x14ac:dyDescent="0.3">
      <c r="A9" s="252"/>
      <c r="B9" s="254"/>
      <c r="C9" s="254"/>
      <c r="D9" s="27" t="s">
        <v>103</v>
      </c>
      <c r="E9" s="27" t="s">
        <v>105</v>
      </c>
      <c r="F9" s="254"/>
      <c r="G9" s="250"/>
      <c r="H9" s="248"/>
      <c r="I9" s="250"/>
      <c r="J9" s="244"/>
      <c r="K9" s="246"/>
      <c r="L9" s="244"/>
    </row>
    <row r="10" spans="1:12" ht="69" thickTop="1" thickBot="1" x14ac:dyDescent="0.3">
      <c r="A10" s="38">
        <v>2</v>
      </c>
      <c r="B10" s="27" t="s">
        <v>107</v>
      </c>
      <c r="C10" s="27" t="s">
        <v>108</v>
      </c>
      <c r="D10" s="27" t="s">
        <v>109</v>
      </c>
      <c r="E10" s="27" t="s">
        <v>110</v>
      </c>
      <c r="F10" s="27" t="s">
        <v>96</v>
      </c>
      <c r="G10" s="53"/>
      <c r="H10" s="91">
        <v>1800000000</v>
      </c>
      <c r="I10" s="53"/>
      <c r="J10" s="37">
        <v>2000</v>
      </c>
      <c r="K10" s="53"/>
      <c r="L10" s="36">
        <v>2000</v>
      </c>
    </row>
    <row r="11" spans="1:12" ht="15.75" thickTop="1" x14ac:dyDescent="0.25"/>
    <row r="12" spans="1:12" x14ac:dyDescent="0.25">
      <c r="C12" s="116"/>
    </row>
  </sheetData>
  <mergeCells count="25">
    <mergeCell ref="A1:J1"/>
    <mergeCell ref="K1:L1"/>
    <mergeCell ref="A2:J2"/>
    <mergeCell ref="K2:L2"/>
    <mergeCell ref="A3:A4"/>
    <mergeCell ref="B3:B4"/>
    <mergeCell ref="C3:C4"/>
    <mergeCell ref="D3:D4"/>
    <mergeCell ref="E3:E4"/>
    <mergeCell ref="G3:H3"/>
    <mergeCell ref="I3:J3"/>
    <mergeCell ref="K3:L3"/>
    <mergeCell ref="J8:J9"/>
    <mergeCell ref="K8:K9"/>
    <mergeCell ref="L8:L9"/>
    <mergeCell ref="A5:E5"/>
    <mergeCell ref="A6:E6"/>
    <mergeCell ref="A7:E7"/>
    <mergeCell ref="H8:H9"/>
    <mergeCell ref="I8:I9"/>
    <mergeCell ref="A8:A9"/>
    <mergeCell ref="B8:B9"/>
    <mergeCell ref="C8:C9"/>
    <mergeCell ref="F8:F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7795-0A28-4F7E-98FC-A1785A87B082}">
  <dimension ref="A1:L17"/>
  <sheetViews>
    <sheetView workbookViewId="0">
      <selection activeCell="C16" sqref="C16"/>
    </sheetView>
  </sheetViews>
  <sheetFormatPr defaultRowHeight="15" x14ac:dyDescent="0.25"/>
  <cols>
    <col min="7" max="7" width="10.5703125" customWidth="1"/>
    <col min="8" max="8" width="12.85546875" customWidth="1"/>
    <col min="9" max="9" width="11.140625" customWidth="1"/>
    <col min="10" max="10" width="12.5703125" customWidth="1"/>
    <col min="11" max="11" width="11.42578125" customWidth="1"/>
    <col min="12" max="12" width="14.28515625" customWidth="1"/>
  </cols>
  <sheetData>
    <row r="1" spans="1:12" ht="15.75" thickBot="1" x14ac:dyDescent="0.3">
      <c r="A1" s="273" t="s">
        <v>111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276"/>
    </row>
    <row r="2" spans="1:12" ht="15.75" thickBot="1" x14ac:dyDescent="0.3">
      <c r="A2" s="236" t="s">
        <v>112</v>
      </c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56"/>
    </row>
    <row r="3" spans="1:12" ht="24" customHeight="1" thickTop="1" thickBot="1" x14ac:dyDescent="0.3">
      <c r="A3" s="277" t="s">
        <v>113</v>
      </c>
      <c r="B3" s="241" t="s">
        <v>114</v>
      </c>
      <c r="C3" s="241" t="s">
        <v>115</v>
      </c>
      <c r="D3" s="241" t="s">
        <v>116</v>
      </c>
      <c r="E3" s="241" t="s">
        <v>6</v>
      </c>
      <c r="F3" s="80" t="s">
        <v>7</v>
      </c>
      <c r="G3" s="222" t="s">
        <v>9</v>
      </c>
      <c r="H3" s="223"/>
      <c r="I3" s="222" t="s">
        <v>195</v>
      </c>
      <c r="J3" s="223"/>
      <c r="K3" s="222" t="s">
        <v>196</v>
      </c>
      <c r="L3" s="223"/>
    </row>
    <row r="4" spans="1:12" x14ac:dyDescent="0.25">
      <c r="A4" s="271"/>
      <c r="B4" s="279"/>
      <c r="C4" s="279"/>
      <c r="D4" s="279"/>
      <c r="E4" s="279"/>
      <c r="F4" s="269" t="s">
        <v>8</v>
      </c>
      <c r="G4" s="270" t="s">
        <v>10</v>
      </c>
      <c r="H4" s="272" t="s">
        <v>11</v>
      </c>
      <c r="I4" s="280" t="s">
        <v>12</v>
      </c>
      <c r="J4" s="272" t="s">
        <v>11</v>
      </c>
      <c r="K4" s="280" t="s">
        <v>12</v>
      </c>
      <c r="L4" s="272" t="s">
        <v>11</v>
      </c>
    </row>
    <row r="5" spans="1:12" ht="13.5" customHeight="1" x14ac:dyDescent="0.25">
      <c r="A5" s="271"/>
      <c r="B5" s="279"/>
      <c r="C5" s="279"/>
      <c r="D5" s="279"/>
      <c r="E5" s="279"/>
      <c r="F5" s="269"/>
      <c r="G5" s="271"/>
      <c r="H5" s="269"/>
      <c r="I5" s="281"/>
      <c r="J5" s="269"/>
      <c r="K5" s="281"/>
      <c r="L5" s="269"/>
    </row>
    <row r="6" spans="1:12" ht="15.75" hidden="1" customHeight="1" thickBot="1" x14ac:dyDescent="0.3">
      <c r="A6" s="271"/>
      <c r="B6" s="279"/>
      <c r="C6" s="279"/>
      <c r="D6" s="279"/>
      <c r="E6" s="279"/>
      <c r="F6" s="92"/>
      <c r="G6" s="133"/>
      <c r="H6" s="177"/>
      <c r="I6" s="281"/>
      <c r="J6" s="177"/>
      <c r="K6" s="133"/>
      <c r="L6" s="177"/>
    </row>
    <row r="7" spans="1:12" ht="1.5" customHeight="1" thickBot="1" x14ac:dyDescent="0.3">
      <c r="A7" s="278"/>
      <c r="B7" s="242"/>
      <c r="C7" s="242"/>
      <c r="D7" s="242"/>
      <c r="E7" s="242"/>
      <c r="F7" s="93"/>
      <c r="G7" s="82" t="s">
        <v>10</v>
      </c>
      <c r="H7" s="83" t="s">
        <v>11</v>
      </c>
      <c r="I7" s="282"/>
      <c r="J7" s="83" t="s">
        <v>11</v>
      </c>
      <c r="K7" s="82" t="s">
        <v>12</v>
      </c>
      <c r="L7" s="83" t="s">
        <v>11</v>
      </c>
    </row>
    <row r="8" spans="1:12" ht="16.5" thickTop="1" thickBot="1" x14ac:dyDescent="0.3">
      <c r="A8" s="224" t="s">
        <v>117</v>
      </c>
      <c r="B8" s="225"/>
      <c r="C8" s="225"/>
      <c r="D8" s="225"/>
      <c r="E8" s="226"/>
      <c r="F8" s="57"/>
      <c r="G8" s="104"/>
      <c r="H8" s="59">
        <f>H9</f>
        <v>1588518484</v>
      </c>
      <c r="I8" s="56"/>
      <c r="J8" s="59">
        <f>J9</f>
        <v>1200703443</v>
      </c>
      <c r="K8" s="104"/>
      <c r="L8" s="59">
        <f>L9</f>
        <v>196010000</v>
      </c>
    </row>
    <row r="9" spans="1:12" ht="15.75" thickBot="1" x14ac:dyDescent="0.3">
      <c r="A9" s="227" t="s">
        <v>18</v>
      </c>
      <c r="B9" s="228"/>
      <c r="C9" s="228"/>
      <c r="D9" s="228"/>
      <c r="E9" s="229"/>
      <c r="F9" s="65"/>
      <c r="G9" s="106"/>
      <c r="H9" s="29">
        <f>H10</f>
        <v>1588518484</v>
      </c>
      <c r="I9" s="53"/>
      <c r="J9" s="29">
        <f>J10</f>
        <v>1200703443</v>
      </c>
      <c r="K9" s="106"/>
      <c r="L9" s="29">
        <f>L10</f>
        <v>196010000</v>
      </c>
    </row>
    <row r="10" spans="1:12" ht="16.5" thickTop="1" thickBot="1" x14ac:dyDescent="0.3">
      <c r="A10" s="230" t="s">
        <v>198</v>
      </c>
      <c r="B10" s="231"/>
      <c r="C10" s="231"/>
      <c r="D10" s="231"/>
      <c r="E10" s="232"/>
      <c r="F10" s="55"/>
      <c r="G10" s="107"/>
      <c r="H10" s="28">
        <f>SUM(H11:H14)</f>
        <v>1588518484</v>
      </c>
      <c r="I10" s="54"/>
      <c r="J10" s="28">
        <f>SUM(J11:J14)</f>
        <v>1200703443</v>
      </c>
      <c r="K10" s="107"/>
      <c r="L10" s="28">
        <f>SUM(L11:L14)</f>
        <v>196010000</v>
      </c>
    </row>
    <row r="11" spans="1:12" ht="45" x14ac:dyDescent="0.25">
      <c r="A11" s="251">
        <v>1</v>
      </c>
      <c r="B11" s="253" t="s">
        <v>118</v>
      </c>
      <c r="C11" s="33" t="s">
        <v>119</v>
      </c>
      <c r="D11" s="249" t="s">
        <v>16</v>
      </c>
      <c r="E11" s="249" t="s">
        <v>121</v>
      </c>
      <c r="F11" s="260" t="s">
        <v>199</v>
      </c>
      <c r="G11" s="245"/>
      <c r="H11" s="243">
        <v>1396703443</v>
      </c>
      <c r="I11" s="245"/>
      <c r="J11" s="243">
        <v>1200703443</v>
      </c>
      <c r="K11" s="245"/>
      <c r="L11" s="243">
        <v>196000000</v>
      </c>
    </row>
    <row r="12" spans="1:12" ht="68.25" thickBot="1" x14ac:dyDescent="0.3">
      <c r="A12" s="266"/>
      <c r="B12" s="267"/>
      <c r="C12" s="54" t="s">
        <v>120</v>
      </c>
      <c r="D12" s="268"/>
      <c r="E12" s="268"/>
      <c r="F12" s="264"/>
      <c r="G12" s="265"/>
      <c r="H12" s="259"/>
      <c r="I12" s="265"/>
      <c r="J12" s="259"/>
      <c r="K12" s="265"/>
      <c r="L12" s="259"/>
    </row>
    <row r="13" spans="1:12" ht="45" x14ac:dyDescent="0.25">
      <c r="A13" s="251">
        <v>2</v>
      </c>
      <c r="B13" s="253" t="s">
        <v>122</v>
      </c>
      <c r="C13" s="33" t="s">
        <v>123</v>
      </c>
      <c r="D13" s="249" t="s">
        <v>16</v>
      </c>
      <c r="E13" s="249" t="s">
        <v>125</v>
      </c>
      <c r="F13" s="260" t="s">
        <v>200</v>
      </c>
      <c r="G13" s="245"/>
      <c r="H13" s="243">
        <v>191815041</v>
      </c>
      <c r="I13" s="245"/>
      <c r="J13" s="262">
        <v>0</v>
      </c>
      <c r="K13" s="245"/>
      <c r="L13" s="243">
        <v>10000</v>
      </c>
    </row>
    <row r="14" spans="1:12" ht="57" thickBot="1" x14ac:dyDescent="0.3">
      <c r="A14" s="252"/>
      <c r="B14" s="254"/>
      <c r="C14" s="27" t="s">
        <v>124</v>
      </c>
      <c r="D14" s="250"/>
      <c r="E14" s="250"/>
      <c r="F14" s="261"/>
      <c r="G14" s="246"/>
      <c r="H14" s="244"/>
      <c r="I14" s="246"/>
      <c r="J14" s="263"/>
      <c r="K14" s="246"/>
      <c r="L14" s="244"/>
    </row>
    <row r="15" spans="1:12" ht="15.75" customHeight="1" thickTop="1" x14ac:dyDescent="0.25"/>
    <row r="16" spans="1:12" x14ac:dyDescent="0.25">
      <c r="C16" s="116"/>
    </row>
    <row r="17" ht="29.25" customHeight="1" x14ac:dyDescent="0.25"/>
  </sheetData>
  <mergeCells count="44">
    <mergeCell ref="A1:J1"/>
    <mergeCell ref="K1:L1"/>
    <mergeCell ref="A2:J2"/>
    <mergeCell ref="K2:L2"/>
    <mergeCell ref="A3:A7"/>
    <mergeCell ref="B3:B7"/>
    <mergeCell ref="C3:C7"/>
    <mergeCell ref="D3:D7"/>
    <mergeCell ref="E3:E7"/>
    <mergeCell ref="I4:I7"/>
    <mergeCell ref="J4:J5"/>
    <mergeCell ref="K4:K5"/>
    <mergeCell ref="L4:L5"/>
    <mergeCell ref="G3:H3"/>
    <mergeCell ref="I3:J3"/>
    <mergeCell ref="K3:L3"/>
    <mergeCell ref="A8:E8"/>
    <mergeCell ref="A9:E9"/>
    <mergeCell ref="F4:F5"/>
    <mergeCell ref="G4:G5"/>
    <mergeCell ref="H4:H5"/>
    <mergeCell ref="J11:J12"/>
    <mergeCell ref="K11:K12"/>
    <mergeCell ref="A10:E10"/>
    <mergeCell ref="A11:A12"/>
    <mergeCell ref="B11:B12"/>
    <mergeCell ref="D11:D12"/>
    <mergeCell ref="E11:E12"/>
    <mergeCell ref="K13:K14"/>
    <mergeCell ref="L13:L14"/>
    <mergeCell ref="L11:L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F11:F12"/>
    <mergeCell ref="G11:G12"/>
    <mergeCell ref="H11:H12"/>
    <mergeCell ref="I11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92B6-FD36-41C8-9335-BA9B3DC03FFB}">
  <dimension ref="A1:M48"/>
  <sheetViews>
    <sheetView topLeftCell="A28" workbookViewId="0">
      <selection activeCell="O41" sqref="O41"/>
    </sheetView>
  </sheetViews>
  <sheetFormatPr defaultRowHeight="15" x14ac:dyDescent="0.25"/>
  <cols>
    <col min="8" max="8" width="13.7109375" customWidth="1"/>
    <col min="10" max="10" width="13.140625" customWidth="1"/>
    <col min="12" max="12" width="12.5703125" customWidth="1"/>
  </cols>
  <sheetData>
    <row r="1" spans="1:13" ht="16.5" thickTop="1" thickBot="1" x14ac:dyDescent="0.3">
      <c r="A1" s="233" t="s">
        <v>136</v>
      </c>
      <c r="B1" s="234"/>
      <c r="C1" s="234"/>
      <c r="D1" s="234"/>
      <c r="E1" s="234"/>
      <c r="F1" s="234"/>
      <c r="G1" s="234"/>
      <c r="H1" s="234"/>
      <c r="I1" s="235"/>
      <c r="J1" s="235"/>
      <c r="K1" s="235"/>
      <c r="L1" s="255"/>
    </row>
    <row r="2" spans="1:13" ht="15.75" thickBot="1" x14ac:dyDescent="0.3">
      <c r="A2" s="236" t="s">
        <v>137</v>
      </c>
      <c r="B2" s="237"/>
      <c r="C2" s="237"/>
      <c r="D2" s="237"/>
      <c r="E2" s="237"/>
      <c r="F2" s="237"/>
      <c r="G2" s="237"/>
      <c r="H2" s="237"/>
      <c r="I2" s="238"/>
      <c r="J2" s="238"/>
      <c r="K2" s="238"/>
      <c r="L2" s="256"/>
    </row>
    <row r="3" spans="1:13" ht="33.75" customHeight="1" thickTop="1" thickBot="1" x14ac:dyDescent="0.3">
      <c r="A3" s="239" t="s">
        <v>2</v>
      </c>
      <c r="B3" s="241" t="s">
        <v>3</v>
      </c>
      <c r="C3" s="241" t="s">
        <v>4</v>
      </c>
      <c r="D3" s="241" t="s">
        <v>5</v>
      </c>
      <c r="E3" s="241" t="s">
        <v>6</v>
      </c>
      <c r="F3" s="80" t="s">
        <v>7</v>
      </c>
      <c r="G3" s="222" t="s">
        <v>9</v>
      </c>
      <c r="H3" s="223"/>
      <c r="I3" s="222" t="s">
        <v>195</v>
      </c>
      <c r="J3" s="223"/>
      <c r="K3" s="222" t="s">
        <v>196</v>
      </c>
      <c r="L3" s="223"/>
    </row>
    <row r="4" spans="1:13" ht="15.75" thickBot="1" x14ac:dyDescent="0.3">
      <c r="A4" s="240"/>
      <c r="B4" s="242"/>
      <c r="C4" s="242"/>
      <c r="D4" s="242"/>
      <c r="E4" s="242"/>
      <c r="F4" s="81" t="s">
        <v>8</v>
      </c>
      <c r="G4" s="82" t="s">
        <v>10</v>
      </c>
      <c r="H4" s="83" t="s">
        <v>11</v>
      </c>
      <c r="I4" s="82" t="s">
        <v>12</v>
      </c>
      <c r="J4" s="83" t="s">
        <v>11</v>
      </c>
      <c r="K4" s="82" t="s">
        <v>12</v>
      </c>
      <c r="L4" s="83" t="s">
        <v>11</v>
      </c>
    </row>
    <row r="5" spans="1:13" ht="16.5" thickTop="1" thickBot="1" x14ac:dyDescent="0.3">
      <c r="A5" s="314" t="s">
        <v>138</v>
      </c>
      <c r="B5" s="315"/>
      <c r="C5" s="315"/>
      <c r="D5" s="315"/>
      <c r="E5" s="316"/>
      <c r="F5" s="94"/>
      <c r="G5" s="95"/>
      <c r="H5" s="96">
        <f>SUM(H6,H43)</f>
        <v>14097773205</v>
      </c>
      <c r="I5" s="97"/>
      <c r="J5" s="96">
        <f>SUM(J6,J43)</f>
        <v>4186151330</v>
      </c>
      <c r="K5" s="97"/>
      <c r="L5" s="96">
        <f>SUM(L6,L43)</f>
        <v>2064867000</v>
      </c>
    </row>
    <row r="6" spans="1:13" ht="15.75" thickBot="1" x14ac:dyDescent="0.3">
      <c r="A6" s="317" t="s">
        <v>18</v>
      </c>
      <c r="B6" s="318"/>
      <c r="C6" s="318"/>
      <c r="D6" s="318"/>
      <c r="E6" s="319"/>
      <c r="F6" s="24"/>
      <c r="G6" s="26"/>
      <c r="H6" s="28">
        <f>H7</f>
        <v>13638502205</v>
      </c>
      <c r="I6" s="31"/>
      <c r="J6" s="28">
        <f>J7</f>
        <v>3804016330</v>
      </c>
      <c r="K6" s="31"/>
      <c r="L6" s="28">
        <f>L7</f>
        <v>1988033000</v>
      </c>
    </row>
    <row r="7" spans="1:13" ht="16.5" thickTop="1" thickBot="1" x14ac:dyDescent="0.3">
      <c r="A7" s="230" t="s">
        <v>198</v>
      </c>
      <c r="B7" s="231"/>
      <c r="C7" s="231"/>
      <c r="D7" s="231"/>
      <c r="E7" s="232"/>
      <c r="F7" s="30"/>
      <c r="G7" s="31"/>
      <c r="H7" s="28">
        <f>SUM(H8:H29)</f>
        <v>13638502205</v>
      </c>
      <c r="I7" s="31"/>
      <c r="J7" s="28">
        <f>SUM(J8:J29)</f>
        <v>3804016330</v>
      </c>
      <c r="K7" s="31"/>
      <c r="L7" s="28">
        <f>SUM(L8:L29)</f>
        <v>1988033000</v>
      </c>
    </row>
    <row r="8" spans="1:13" ht="56.25" customHeight="1" x14ac:dyDescent="0.25">
      <c r="A8" s="251">
        <v>1</v>
      </c>
      <c r="B8" s="253" t="s">
        <v>139</v>
      </c>
      <c r="C8" s="312" t="s">
        <v>229</v>
      </c>
      <c r="D8" s="253" t="s">
        <v>16</v>
      </c>
      <c r="E8" s="253" t="s">
        <v>230</v>
      </c>
      <c r="F8" s="260" t="s">
        <v>231</v>
      </c>
      <c r="G8" s="295"/>
      <c r="H8" s="243">
        <v>526187000</v>
      </c>
      <c r="I8" s="295"/>
      <c r="J8" s="243">
        <v>171895596</v>
      </c>
      <c r="K8" s="295"/>
      <c r="L8" s="243">
        <v>10000</v>
      </c>
      <c r="M8" s="116"/>
    </row>
    <row r="9" spans="1:13" ht="23.25" customHeight="1" thickBot="1" x14ac:dyDescent="0.3">
      <c r="A9" s="266"/>
      <c r="B9" s="267"/>
      <c r="C9" s="313"/>
      <c r="D9" s="267"/>
      <c r="E9" s="267"/>
      <c r="F9" s="264"/>
      <c r="G9" s="296"/>
      <c r="H9" s="259"/>
      <c r="I9" s="296"/>
      <c r="J9" s="259"/>
      <c r="K9" s="296"/>
      <c r="L9" s="259"/>
      <c r="M9" s="116"/>
    </row>
    <row r="10" spans="1:13" ht="22.5" x14ac:dyDescent="0.25">
      <c r="A10" s="251">
        <v>2</v>
      </c>
      <c r="B10" s="253" t="s">
        <v>139</v>
      </c>
      <c r="C10" s="33" t="s">
        <v>141</v>
      </c>
      <c r="D10" s="253" t="s">
        <v>16</v>
      </c>
      <c r="E10" s="253" t="s">
        <v>142</v>
      </c>
      <c r="F10" s="260" t="s">
        <v>202</v>
      </c>
      <c r="G10" s="295"/>
      <c r="H10" s="243">
        <v>664341357</v>
      </c>
      <c r="I10" s="295"/>
      <c r="J10" s="243">
        <v>263152266</v>
      </c>
      <c r="K10" s="295"/>
      <c r="L10" s="243">
        <v>8000000</v>
      </c>
      <c r="M10" s="116"/>
    </row>
    <row r="11" spans="1:13" ht="57" thickBot="1" x14ac:dyDescent="0.3">
      <c r="A11" s="266"/>
      <c r="B11" s="267"/>
      <c r="C11" s="31" t="s">
        <v>140</v>
      </c>
      <c r="D11" s="267"/>
      <c r="E11" s="267"/>
      <c r="F11" s="264"/>
      <c r="G11" s="296"/>
      <c r="H11" s="259"/>
      <c r="I11" s="296"/>
      <c r="J11" s="259"/>
      <c r="K11" s="296"/>
      <c r="L11" s="259"/>
      <c r="M11" s="116"/>
    </row>
    <row r="12" spans="1:13" ht="57" thickBot="1" x14ac:dyDescent="0.3">
      <c r="A12" s="84">
        <v>3</v>
      </c>
      <c r="B12" s="31" t="s">
        <v>143</v>
      </c>
      <c r="C12" s="31" t="s">
        <v>144</v>
      </c>
      <c r="D12" s="31" t="s">
        <v>16</v>
      </c>
      <c r="E12" s="31" t="s">
        <v>145</v>
      </c>
      <c r="F12" s="30" t="s">
        <v>204</v>
      </c>
      <c r="G12" s="31"/>
      <c r="H12" s="32">
        <v>344419733</v>
      </c>
      <c r="I12" s="31"/>
      <c r="J12" s="32">
        <v>13538695</v>
      </c>
      <c r="K12" s="31"/>
      <c r="L12" s="32">
        <v>1000</v>
      </c>
      <c r="M12" s="116"/>
    </row>
    <row r="13" spans="1:13" ht="45.75" thickBot="1" x14ac:dyDescent="0.3">
      <c r="A13" s="84">
        <v>4</v>
      </c>
      <c r="B13" s="31" t="s">
        <v>146</v>
      </c>
      <c r="C13" s="31" t="s">
        <v>207</v>
      </c>
      <c r="D13" s="31" t="s">
        <v>16</v>
      </c>
      <c r="E13" s="31" t="s">
        <v>147</v>
      </c>
      <c r="F13" s="30" t="s">
        <v>205</v>
      </c>
      <c r="G13" s="31"/>
      <c r="H13" s="32">
        <v>818888362</v>
      </c>
      <c r="I13" s="31"/>
      <c r="J13" s="32">
        <v>560891935</v>
      </c>
      <c r="K13" s="31"/>
      <c r="L13" s="32">
        <v>40000000</v>
      </c>
      <c r="M13" s="116"/>
    </row>
    <row r="14" spans="1:13" ht="113.25" thickBot="1" x14ac:dyDescent="0.3">
      <c r="A14" s="84">
        <v>6</v>
      </c>
      <c r="B14" s="31" t="s">
        <v>148</v>
      </c>
      <c r="C14" s="31" t="s">
        <v>208</v>
      </c>
      <c r="D14" s="31" t="s">
        <v>16</v>
      </c>
      <c r="E14" s="31" t="s">
        <v>210</v>
      </c>
      <c r="F14" s="30" t="s">
        <v>211</v>
      </c>
      <c r="G14" s="31"/>
      <c r="H14" s="32">
        <v>23440000</v>
      </c>
      <c r="I14" s="31"/>
      <c r="J14" s="32">
        <v>13050396</v>
      </c>
      <c r="K14" s="31"/>
      <c r="L14" s="32">
        <v>2000</v>
      </c>
      <c r="M14" s="116"/>
    </row>
    <row r="15" spans="1:13" ht="18" customHeight="1" x14ac:dyDescent="0.25">
      <c r="A15" s="251">
        <v>7</v>
      </c>
      <c r="B15" s="253" t="s">
        <v>149</v>
      </c>
      <c r="C15" s="253" t="s">
        <v>212</v>
      </c>
      <c r="D15" s="33" t="s">
        <v>129</v>
      </c>
      <c r="E15" s="253" t="s">
        <v>151</v>
      </c>
      <c r="F15" s="260" t="s">
        <v>213</v>
      </c>
      <c r="G15" s="295"/>
      <c r="H15" s="243">
        <v>1758350567</v>
      </c>
      <c r="I15" s="295"/>
      <c r="J15" s="243">
        <v>372732579</v>
      </c>
      <c r="K15" s="295"/>
      <c r="L15" s="243">
        <v>10000</v>
      </c>
      <c r="M15" s="116"/>
    </row>
    <row r="16" spans="1:13" ht="15.75" thickBot="1" x14ac:dyDescent="0.3">
      <c r="A16" s="266"/>
      <c r="B16" s="267"/>
      <c r="C16" s="267"/>
      <c r="D16" s="31" t="s">
        <v>150</v>
      </c>
      <c r="E16" s="267"/>
      <c r="F16" s="264"/>
      <c r="G16" s="296"/>
      <c r="H16" s="259"/>
      <c r="I16" s="296"/>
      <c r="J16" s="259"/>
      <c r="K16" s="296"/>
      <c r="L16" s="259"/>
      <c r="M16" s="116"/>
    </row>
    <row r="17" spans="1:13" ht="68.25" thickBot="1" x14ac:dyDescent="0.3">
      <c r="A17" s="84">
        <v>8</v>
      </c>
      <c r="B17" s="31" t="s">
        <v>152</v>
      </c>
      <c r="C17" s="31" t="s">
        <v>215</v>
      </c>
      <c r="D17" s="31" t="s">
        <v>16</v>
      </c>
      <c r="E17" s="31" t="s">
        <v>153</v>
      </c>
      <c r="F17" s="30" t="s">
        <v>216</v>
      </c>
      <c r="G17" s="31"/>
      <c r="H17" s="32">
        <v>1273524301</v>
      </c>
      <c r="I17" s="31"/>
      <c r="J17" s="32">
        <v>793942037</v>
      </c>
      <c r="K17" s="31"/>
      <c r="L17" s="32">
        <v>200000000</v>
      </c>
      <c r="M17" s="116"/>
    </row>
    <row r="18" spans="1:13" x14ac:dyDescent="0.25">
      <c r="A18" s="251">
        <v>9</v>
      </c>
      <c r="B18" s="253" t="s">
        <v>154</v>
      </c>
      <c r="C18" s="253" t="s">
        <v>218</v>
      </c>
      <c r="D18" s="33" t="s">
        <v>129</v>
      </c>
      <c r="E18" s="253" t="s">
        <v>155</v>
      </c>
      <c r="F18" s="260" t="s">
        <v>219</v>
      </c>
      <c r="G18" s="295"/>
      <c r="H18" s="243">
        <v>682936287</v>
      </c>
      <c r="I18" s="295"/>
      <c r="J18" s="243">
        <v>73715047</v>
      </c>
      <c r="K18" s="295"/>
      <c r="L18" s="243">
        <v>180000000</v>
      </c>
      <c r="M18" s="116"/>
    </row>
    <row r="19" spans="1:13" x14ac:dyDescent="0.25">
      <c r="A19" s="301"/>
      <c r="B19" s="302"/>
      <c r="C19" s="302"/>
      <c r="D19" s="33" t="s">
        <v>130</v>
      </c>
      <c r="E19" s="302"/>
      <c r="F19" s="303"/>
      <c r="G19" s="300"/>
      <c r="H19" s="299"/>
      <c r="I19" s="300"/>
      <c r="J19" s="299"/>
      <c r="K19" s="300"/>
      <c r="L19" s="299"/>
      <c r="M19" s="116"/>
    </row>
    <row r="20" spans="1:13" ht="15.75" thickBot="1" x14ac:dyDescent="0.3">
      <c r="A20" s="266"/>
      <c r="B20" s="254"/>
      <c r="C20" s="254"/>
      <c r="D20" s="27"/>
      <c r="E20" s="254"/>
      <c r="F20" s="261"/>
      <c r="G20" s="304"/>
      <c r="H20" s="244"/>
      <c r="I20" s="304"/>
      <c r="J20" s="244"/>
      <c r="K20" s="304"/>
      <c r="L20" s="244"/>
      <c r="M20" s="116"/>
    </row>
    <row r="21" spans="1:13" ht="68.25" thickBot="1" x14ac:dyDescent="0.3">
      <c r="A21" s="84">
        <v>10</v>
      </c>
      <c r="B21" s="31" t="s">
        <v>156</v>
      </c>
      <c r="C21" s="31" t="s">
        <v>221</v>
      </c>
      <c r="D21" s="31" t="s">
        <v>16</v>
      </c>
      <c r="E21" s="31" t="s">
        <v>157</v>
      </c>
      <c r="F21" s="30" t="s">
        <v>219</v>
      </c>
      <c r="G21" s="31"/>
      <c r="H21" s="32">
        <v>494619392</v>
      </c>
      <c r="I21" s="31"/>
      <c r="J21" s="32">
        <v>166645237</v>
      </c>
      <c r="K21" s="31"/>
      <c r="L21" s="32">
        <v>130000000</v>
      </c>
      <c r="M21" s="116"/>
    </row>
    <row r="22" spans="1:13" x14ac:dyDescent="0.25">
      <c r="A22" s="251">
        <v>11</v>
      </c>
      <c r="B22" s="253" t="s">
        <v>158</v>
      </c>
      <c r="C22" s="253" t="s">
        <v>223</v>
      </c>
      <c r="D22" s="33" t="s">
        <v>129</v>
      </c>
      <c r="E22" s="253" t="s">
        <v>160</v>
      </c>
      <c r="F22" s="260" t="s">
        <v>219</v>
      </c>
      <c r="G22" s="295"/>
      <c r="H22" s="243">
        <v>3473272283</v>
      </c>
      <c r="I22" s="295"/>
      <c r="J22" s="243">
        <v>528220369</v>
      </c>
      <c r="K22" s="295"/>
      <c r="L22" s="243">
        <v>800000000</v>
      </c>
      <c r="M22" s="116"/>
    </row>
    <row r="23" spans="1:13" ht="15.75" thickBot="1" x14ac:dyDescent="0.3">
      <c r="A23" s="266"/>
      <c r="B23" s="267"/>
      <c r="C23" s="267"/>
      <c r="D23" s="31" t="s">
        <v>159</v>
      </c>
      <c r="E23" s="267"/>
      <c r="F23" s="264"/>
      <c r="G23" s="296"/>
      <c r="H23" s="259"/>
      <c r="I23" s="296"/>
      <c r="J23" s="259"/>
      <c r="K23" s="296"/>
      <c r="L23" s="259"/>
      <c r="M23" s="116"/>
    </row>
    <row r="24" spans="1:13" x14ac:dyDescent="0.25">
      <c r="A24" s="251">
        <v>12</v>
      </c>
      <c r="B24" s="253" t="s">
        <v>161</v>
      </c>
      <c r="C24" s="253" t="s">
        <v>225</v>
      </c>
      <c r="D24" s="33" t="s">
        <v>129</v>
      </c>
      <c r="E24" s="253" t="s">
        <v>163</v>
      </c>
      <c r="F24" s="260" t="s">
        <v>219</v>
      </c>
      <c r="G24" s="295"/>
      <c r="H24" s="243">
        <v>1887312706</v>
      </c>
      <c r="I24" s="295"/>
      <c r="J24" s="243">
        <v>500571307</v>
      </c>
      <c r="K24" s="295"/>
      <c r="L24" s="243">
        <v>390000000</v>
      </c>
      <c r="M24" s="116"/>
    </row>
    <row r="25" spans="1:13" x14ac:dyDescent="0.25">
      <c r="A25" s="301"/>
      <c r="B25" s="302"/>
      <c r="C25" s="302"/>
      <c r="D25" s="33" t="s">
        <v>135</v>
      </c>
      <c r="E25" s="302"/>
      <c r="F25" s="303"/>
      <c r="G25" s="300"/>
      <c r="H25" s="299"/>
      <c r="I25" s="300"/>
      <c r="J25" s="299"/>
      <c r="K25" s="300"/>
      <c r="L25" s="299"/>
      <c r="M25" s="116"/>
    </row>
    <row r="26" spans="1:13" ht="15.75" thickBot="1" x14ac:dyDescent="0.3">
      <c r="A26" s="266"/>
      <c r="B26" s="267"/>
      <c r="C26" s="267"/>
      <c r="D26" s="31" t="s">
        <v>162</v>
      </c>
      <c r="E26" s="267"/>
      <c r="F26" s="264"/>
      <c r="G26" s="296"/>
      <c r="H26" s="259"/>
      <c r="I26" s="296"/>
      <c r="J26" s="259"/>
      <c r="K26" s="296"/>
      <c r="L26" s="259"/>
      <c r="M26" s="116"/>
    </row>
    <row r="27" spans="1:13" ht="45.75" thickBot="1" x14ac:dyDescent="0.3">
      <c r="A27" s="84">
        <v>13</v>
      </c>
      <c r="B27" s="31" t="s">
        <v>164</v>
      </c>
      <c r="C27" s="31" t="s">
        <v>228</v>
      </c>
      <c r="D27" s="31" t="s">
        <v>16</v>
      </c>
      <c r="E27" s="31" t="s">
        <v>165</v>
      </c>
      <c r="F27" s="30" t="s">
        <v>227</v>
      </c>
      <c r="G27" s="31"/>
      <c r="H27" s="32">
        <v>1074906240</v>
      </c>
      <c r="I27" s="31"/>
      <c r="J27" s="32">
        <v>49567154</v>
      </c>
      <c r="K27" s="31"/>
      <c r="L27" s="32">
        <v>240000000</v>
      </c>
      <c r="M27" s="116"/>
    </row>
    <row r="28" spans="1:13" ht="18" customHeight="1" x14ac:dyDescent="0.25">
      <c r="A28" s="251">
        <v>14</v>
      </c>
      <c r="B28" s="253" t="s">
        <v>166</v>
      </c>
      <c r="C28" s="253" t="s">
        <v>167</v>
      </c>
      <c r="D28" s="33" t="s">
        <v>129</v>
      </c>
      <c r="E28" s="253" t="s">
        <v>168</v>
      </c>
      <c r="F28" s="260" t="s">
        <v>203</v>
      </c>
      <c r="G28" s="295"/>
      <c r="H28" s="243">
        <v>616303977</v>
      </c>
      <c r="I28" s="295"/>
      <c r="J28" s="243">
        <v>296093712</v>
      </c>
      <c r="K28" s="295"/>
      <c r="L28" s="243">
        <v>10000</v>
      </c>
      <c r="M28" s="116"/>
    </row>
    <row r="29" spans="1:13" ht="15.75" thickBot="1" x14ac:dyDescent="0.3">
      <c r="A29" s="266"/>
      <c r="B29" s="267"/>
      <c r="C29" s="267"/>
      <c r="D29" s="31" t="s">
        <v>130</v>
      </c>
      <c r="E29" s="267"/>
      <c r="F29" s="264"/>
      <c r="G29" s="296"/>
      <c r="H29" s="259"/>
      <c r="I29" s="296"/>
      <c r="J29" s="259"/>
      <c r="K29" s="296"/>
      <c r="L29" s="259"/>
      <c r="M29" s="116"/>
    </row>
    <row r="30" spans="1:13" ht="15.75" thickBot="1" x14ac:dyDescent="0.3">
      <c r="A30" s="297" t="s">
        <v>206</v>
      </c>
      <c r="B30" s="298"/>
      <c r="C30" s="298"/>
      <c r="D30" s="298"/>
      <c r="E30" s="298"/>
      <c r="F30" s="298"/>
      <c r="G30" s="298"/>
      <c r="H30" s="298"/>
      <c r="I30" s="115"/>
      <c r="J30" s="115"/>
      <c r="K30" s="115"/>
      <c r="L30" s="32"/>
      <c r="M30" s="116"/>
    </row>
    <row r="31" spans="1:13" ht="22.5" customHeight="1" thickBot="1" x14ac:dyDescent="0.3">
      <c r="A31" s="294" t="s">
        <v>209</v>
      </c>
      <c r="B31" s="293"/>
      <c r="C31" s="293"/>
      <c r="D31" s="293"/>
      <c r="E31" s="293"/>
      <c r="F31" s="293"/>
      <c r="G31" s="293"/>
      <c r="H31" s="293"/>
      <c r="I31" s="115"/>
      <c r="J31" s="115"/>
      <c r="K31" s="285"/>
      <c r="L31" s="286"/>
    </row>
    <row r="32" spans="1:13" ht="15.75" thickBot="1" x14ac:dyDescent="0.3">
      <c r="A32" s="292" t="s">
        <v>214</v>
      </c>
      <c r="B32" s="293"/>
      <c r="C32" s="293"/>
      <c r="D32" s="293"/>
      <c r="E32" s="293"/>
      <c r="F32" s="293"/>
      <c r="G32" s="293"/>
      <c r="H32" s="293"/>
      <c r="I32" s="115"/>
      <c r="J32" s="115"/>
      <c r="K32" s="285"/>
      <c r="L32" s="286"/>
    </row>
    <row r="33" spans="1:13" ht="22.5" customHeight="1" thickBot="1" x14ac:dyDescent="0.3">
      <c r="A33" s="291" t="s">
        <v>217</v>
      </c>
      <c r="B33" s="284"/>
      <c r="C33" s="284"/>
      <c r="D33" s="284"/>
      <c r="E33" s="284"/>
      <c r="F33" s="284"/>
      <c r="G33" s="284"/>
      <c r="H33" s="284"/>
      <c r="I33" s="115"/>
      <c r="J33" s="115"/>
      <c r="K33" s="285"/>
      <c r="L33" s="286"/>
    </row>
    <row r="34" spans="1:13" ht="15.75" thickBot="1" x14ac:dyDescent="0.3">
      <c r="A34" s="292" t="s">
        <v>220</v>
      </c>
      <c r="B34" s="293"/>
      <c r="C34" s="293"/>
      <c r="D34" s="293"/>
      <c r="E34" s="293"/>
      <c r="F34" s="293"/>
      <c r="G34" s="293"/>
      <c r="H34" s="293"/>
      <c r="I34" s="115"/>
      <c r="J34" s="115"/>
      <c r="K34" s="285"/>
      <c r="L34" s="286"/>
    </row>
    <row r="35" spans="1:13" ht="22.5" customHeight="1" thickBot="1" x14ac:dyDescent="0.3">
      <c r="A35" s="283" t="s">
        <v>222</v>
      </c>
      <c r="B35" s="284"/>
      <c r="C35" s="284"/>
      <c r="D35" s="284"/>
      <c r="E35" s="284"/>
      <c r="F35" s="284"/>
      <c r="G35" s="284"/>
      <c r="H35" s="284"/>
      <c r="I35" s="115"/>
      <c r="J35" s="115"/>
      <c r="K35" s="285"/>
      <c r="L35" s="286"/>
    </row>
    <row r="36" spans="1:13" ht="15.75" thickBot="1" x14ac:dyDescent="0.3">
      <c r="A36" s="283" t="s">
        <v>224</v>
      </c>
      <c r="B36" s="284"/>
      <c r="C36" s="284"/>
      <c r="D36" s="284"/>
      <c r="E36" s="284"/>
      <c r="F36" s="284"/>
      <c r="G36" s="284"/>
      <c r="H36" s="284"/>
      <c r="I36" s="115"/>
      <c r="J36" s="115"/>
      <c r="K36" s="285"/>
      <c r="L36" s="286"/>
    </row>
    <row r="37" spans="1:13" ht="22.5" customHeight="1" thickBot="1" x14ac:dyDescent="0.3">
      <c r="A37" s="283" t="s">
        <v>226</v>
      </c>
      <c r="B37" s="284"/>
      <c r="C37" s="284"/>
      <c r="D37" s="284"/>
      <c r="E37" s="284"/>
      <c r="F37" s="284"/>
      <c r="G37" s="284"/>
      <c r="H37" s="284"/>
      <c r="I37" s="115"/>
      <c r="J37" s="115"/>
      <c r="K37" s="285"/>
      <c r="L37" s="286"/>
    </row>
    <row r="38" spans="1:13" ht="15.75" thickBot="1" x14ac:dyDescent="0.3">
      <c r="A38" s="287" t="s">
        <v>169</v>
      </c>
      <c r="B38" s="288"/>
      <c r="C38" s="288"/>
      <c r="D38" s="288"/>
      <c r="E38" s="288"/>
      <c r="F38" s="288"/>
      <c r="G38" s="288"/>
      <c r="H38" s="288"/>
      <c r="I38" s="115"/>
      <c r="J38" s="115"/>
      <c r="K38" s="289"/>
      <c r="L38" s="290"/>
    </row>
    <row r="39" spans="1:13" ht="16.5" thickTop="1" thickBot="1" x14ac:dyDescent="0.3">
      <c r="A39" s="305" t="s">
        <v>189</v>
      </c>
      <c r="B39" s="306"/>
      <c r="C39" s="306"/>
      <c r="D39" s="306"/>
      <c r="E39" s="307"/>
      <c r="F39" s="307"/>
      <c r="G39" s="307"/>
      <c r="H39" s="307"/>
      <c r="I39" s="307"/>
      <c r="J39" s="307"/>
      <c r="K39" s="307"/>
      <c r="L39" s="308"/>
    </row>
    <row r="40" spans="1:13" ht="16.5" customHeight="1" thickTop="1" thickBot="1" x14ac:dyDescent="0.3">
      <c r="A40" s="309" t="s">
        <v>242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1"/>
    </row>
    <row r="41" spans="1:13" ht="16.5" thickTop="1" thickBot="1" x14ac:dyDescent="0.3">
      <c r="A41" s="322" t="s">
        <v>2</v>
      </c>
      <c r="B41" s="324" t="s">
        <v>3</v>
      </c>
      <c r="C41" s="324" t="s">
        <v>4</v>
      </c>
      <c r="D41" s="324" t="s">
        <v>5</v>
      </c>
      <c r="E41" s="324" t="s">
        <v>6</v>
      </c>
      <c r="F41" s="2" t="s">
        <v>7</v>
      </c>
      <c r="G41" s="320" t="s">
        <v>9</v>
      </c>
      <c r="H41" s="321"/>
      <c r="I41" s="320" t="s">
        <v>195</v>
      </c>
      <c r="J41" s="321"/>
      <c r="K41" s="320" t="s">
        <v>196</v>
      </c>
      <c r="L41" s="321"/>
    </row>
    <row r="42" spans="1:13" ht="15.75" thickBot="1" x14ac:dyDescent="0.3">
      <c r="A42" s="323"/>
      <c r="B42" s="325"/>
      <c r="C42" s="325"/>
      <c r="D42" s="325"/>
      <c r="E42" s="325"/>
      <c r="F42" s="3" t="s">
        <v>8</v>
      </c>
      <c r="G42" s="4" t="s">
        <v>10</v>
      </c>
      <c r="H42" s="5" t="s">
        <v>11</v>
      </c>
      <c r="I42" s="4" t="s">
        <v>12</v>
      </c>
      <c r="J42" s="5" t="s">
        <v>11</v>
      </c>
      <c r="K42" s="4" t="s">
        <v>12</v>
      </c>
      <c r="L42" s="5" t="s">
        <v>11</v>
      </c>
    </row>
    <row r="43" spans="1:13" ht="16.5" thickTop="1" thickBot="1" x14ac:dyDescent="0.3">
      <c r="A43" s="227" t="s">
        <v>18</v>
      </c>
      <c r="B43" s="228"/>
      <c r="C43" s="228"/>
      <c r="D43" s="228"/>
      <c r="E43" s="27"/>
      <c r="F43" s="25"/>
      <c r="G43" s="102"/>
      <c r="H43" s="28">
        <f>H44</f>
        <v>459271000</v>
      </c>
      <c r="I43" s="100"/>
      <c r="J43" s="28">
        <f>J44</f>
        <v>382135000</v>
      </c>
      <c r="K43" s="100"/>
      <c r="L43" s="28">
        <f>L44</f>
        <v>76834000</v>
      </c>
    </row>
    <row r="44" spans="1:13" ht="16.5" thickTop="1" thickBot="1" x14ac:dyDescent="0.3">
      <c r="A44" s="230" t="s">
        <v>198</v>
      </c>
      <c r="B44" s="231"/>
      <c r="C44" s="231"/>
      <c r="D44" s="231"/>
      <c r="E44" s="31"/>
      <c r="F44" s="30"/>
      <c r="G44" s="63"/>
      <c r="H44" s="28">
        <f>H45</f>
        <v>459271000</v>
      </c>
      <c r="I44" s="63"/>
      <c r="J44" s="28">
        <f>J45</f>
        <v>382135000</v>
      </c>
      <c r="K44" s="63"/>
      <c r="L44" s="28">
        <f>L45</f>
        <v>76834000</v>
      </c>
    </row>
    <row r="45" spans="1:13" x14ac:dyDescent="0.25">
      <c r="A45" s="251">
        <v>1</v>
      </c>
      <c r="B45" s="253" t="s">
        <v>190</v>
      </c>
      <c r="C45" s="253" t="s">
        <v>191</v>
      </c>
      <c r="D45" s="33" t="s">
        <v>129</v>
      </c>
      <c r="E45" s="253" t="s">
        <v>194</v>
      </c>
      <c r="F45" s="260" t="s">
        <v>203</v>
      </c>
      <c r="G45" s="326"/>
      <c r="H45" s="243">
        <v>459271000</v>
      </c>
      <c r="I45" s="326"/>
      <c r="J45" s="243">
        <v>382135000</v>
      </c>
      <c r="K45" s="326"/>
      <c r="L45" s="243">
        <v>76834000</v>
      </c>
    </row>
    <row r="46" spans="1:13" x14ac:dyDescent="0.25">
      <c r="A46" s="301"/>
      <c r="B46" s="302"/>
      <c r="C46" s="302"/>
      <c r="D46" s="33" t="s">
        <v>192</v>
      </c>
      <c r="E46" s="302"/>
      <c r="F46" s="303"/>
      <c r="G46" s="327"/>
      <c r="H46" s="299"/>
      <c r="I46" s="327"/>
      <c r="J46" s="299"/>
      <c r="K46" s="327"/>
      <c r="L46" s="299"/>
      <c r="M46" s="116"/>
    </row>
    <row r="47" spans="1:13" ht="15.75" thickBot="1" x14ac:dyDescent="0.3">
      <c r="A47" s="266"/>
      <c r="B47" s="267"/>
      <c r="C47" s="267"/>
      <c r="D47" s="31" t="s">
        <v>193</v>
      </c>
      <c r="E47" s="267"/>
      <c r="F47" s="264"/>
      <c r="G47" s="328"/>
      <c r="H47" s="259"/>
      <c r="I47" s="328"/>
      <c r="J47" s="259"/>
      <c r="K47" s="328"/>
      <c r="L47" s="259"/>
      <c r="M47" s="116"/>
    </row>
    <row r="48" spans="1:13" x14ac:dyDescent="0.25">
      <c r="M48" s="116"/>
    </row>
  </sheetData>
  <mergeCells count="138">
    <mergeCell ref="L45:L47"/>
    <mergeCell ref="I41:J41"/>
    <mergeCell ref="K41:L41"/>
    <mergeCell ref="A43:D43"/>
    <mergeCell ref="A44:D44"/>
    <mergeCell ref="A45:A47"/>
    <mergeCell ref="B45:B47"/>
    <mergeCell ref="C45:C47"/>
    <mergeCell ref="E45:E47"/>
    <mergeCell ref="F45:F47"/>
    <mergeCell ref="A41:A42"/>
    <mergeCell ref="B41:B42"/>
    <mergeCell ref="C41:C42"/>
    <mergeCell ref="D41:D42"/>
    <mergeCell ref="E41:E42"/>
    <mergeCell ref="G45:G47"/>
    <mergeCell ref="H45:H47"/>
    <mergeCell ref="I45:I47"/>
    <mergeCell ref="J45:J47"/>
    <mergeCell ref="K45:K47"/>
    <mergeCell ref="G41:H41"/>
    <mergeCell ref="A1:H1"/>
    <mergeCell ref="I1:J1"/>
    <mergeCell ref="K1:L1"/>
    <mergeCell ref="A2:H2"/>
    <mergeCell ref="I2:J2"/>
    <mergeCell ref="K2:L2"/>
    <mergeCell ref="G8:G9"/>
    <mergeCell ref="H8:H9"/>
    <mergeCell ref="I8:I9"/>
    <mergeCell ref="J8:J9"/>
    <mergeCell ref="K8:K9"/>
    <mergeCell ref="L8:L9"/>
    <mergeCell ref="I3:J3"/>
    <mergeCell ref="K3:L3"/>
    <mergeCell ref="A5:E5"/>
    <mergeCell ref="A6:E6"/>
    <mergeCell ref="D3:D4"/>
    <mergeCell ref="E3:E4"/>
    <mergeCell ref="E8:E9"/>
    <mergeCell ref="F8:F9"/>
    <mergeCell ref="A3:A4"/>
    <mergeCell ref="B3:B4"/>
    <mergeCell ref="C3:C4"/>
    <mergeCell ref="A39:D39"/>
    <mergeCell ref="E39:H39"/>
    <mergeCell ref="I39:J39"/>
    <mergeCell ref="K39:L39"/>
    <mergeCell ref="A40:L40"/>
    <mergeCell ref="G3:H3"/>
    <mergeCell ref="A15:A16"/>
    <mergeCell ref="B15:B16"/>
    <mergeCell ref="C15:C16"/>
    <mergeCell ref="E15:E16"/>
    <mergeCell ref="F15:F16"/>
    <mergeCell ref="A10:A11"/>
    <mergeCell ref="B10:B11"/>
    <mergeCell ref="D10:D11"/>
    <mergeCell ref="E10:E11"/>
    <mergeCell ref="F10:F11"/>
    <mergeCell ref="G15:G16"/>
    <mergeCell ref="H15:H16"/>
    <mergeCell ref="G10:G11"/>
    <mergeCell ref="C8:C9"/>
    <mergeCell ref="A7:E7"/>
    <mergeCell ref="A8:A9"/>
    <mergeCell ref="B8:B9"/>
    <mergeCell ref="D8:D9"/>
    <mergeCell ref="I15:I16"/>
    <mergeCell ref="J15:J16"/>
    <mergeCell ref="K15:K16"/>
    <mergeCell ref="L15:L16"/>
    <mergeCell ref="H10:H11"/>
    <mergeCell ref="I10:I11"/>
    <mergeCell ref="J10:J11"/>
    <mergeCell ref="K10:K11"/>
    <mergeCell ref="L10:L11"/>
    <mergeCell ref="A22:A23"/>
    <mergeCell ref="B22:B23"/>
    <mergeCell ref="C22:C23"/>
    <mergeCell ref="E22:E23"/>
    <mergeCell ref="F22:F23"/>
    <mergeCell ref="A18:A20"/>
    <mergeCell ref="B18:B20"/>
    <mergeCell ref="C18:C20"/>
    <mergeCell ref="E18:E20"/>
    <mergeCell ref="F18:F20"/>
    <mergeCell ref="G22:G23"/>
    <mergeCell ref="H22:H23"/>
    <mergeCell ref="I22:I23"/>
    <mergeCell ref="J22:J23"/>
    <mergeCell ref="K22:K23"/>
    <mergeCell ref="L22:L23"/>
    <mergeCell ref="H18:H20"/>
    <mergeCell ref="I18:I20"/>
    <mergeCell ref="J18:J20"/>
    <mergeCell ref="K18:K20"/>
    <mergeCell ref="L18:L20"/>
    <mergeCell ref="G18:G20"/>
    <mergeCell ref="H24:H26"/>
    <mergeCell ref="I24:I26"/>
    <mergeCell ref="J24:J26"/>
    <mergeCell ref="K24:K26"/>
    <mergeCell ref="L24:L26"/>
    <mergeCell ref="A28:A29"/>
    <mergeCell ref="B28:B29"/>
    <mergeCell ref="C28:C29"/>
    <mergeCell ref="E28:E29"/>
    <mergeCell ref="F28:F29"/>
    <mergeCell ref="A24:A26"/>
    <mergeCell ref="B24:B26"/>
    <mergeCell ref="C24:C26"/>
    <mergeCell ref="E24:E26"/>
    <mergeCell ref="F24:F26"/>
    <mergeCell ref="G24:G26"/>
    <mergeCell ref="A31:H31"/>
    <mergeCell ref="K31:L31"/>
    <mergeCell ref="A32:H32"/>
    <mergeCell ref="K32:L32"/>
    <mergeCell ref="G28:G29"/>
    <mergeCell ref="H28:H29"/>
    <mergeCell ref="I28:I29"/>
    <mergeCell ref="J28:J29"/>
    <mergeCell ref="K28:K29"/>
    <mergeCell ref="L28:L29"/>
    <mergeCell ref="A30:H30"/>
    <mergeCell ref="A37:H37"/>
    <mergeCell ref="K37:L37"/>
    <mergeCell ref="A38:H38"/>
    <mergeCell ref="K38:L38"/>
    <mergeCell ref="A35:H35"/>
    <mergeCell ref="K35:L35"/>
    <mergeCell ref="A36:H36"/>
    <mergeCell ref="K36:L36"/>
    <mergeCell ref="A33:H33"/>
    <mergeCell ref="K33:L33"/>
    <mergeCell ref="A34:H34"/>
    <mergeCell ref="K34:L3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8D07-9B17-45AA-BBAA-EBFA489E3C25}">
  <dimension ref="A1:U53"/>
  <sheetViews>
    <sheetView workbookViewId="0">
      <selection activeCell="M8" sqref="M8:M50"/>
    </sheetView>
  </sheetViews>
  <sheetFormatPr defaultRowHeight="15" x14ac:dyDescent="0.25"/>
  <cols>
    <col min="8" max="8" width="14.28515625" customWidth="1"/>
    <col min="10" max="10" width="13" customWidth="1"/>
    <col min="12" max="12" width="14.85546875" customWidth="1"/>
    <col min="16" max="17" width="11.140625" bestFit="1" customWidth="1"/>
    <col min="19" max="19" width="13.140625" customWidth="1"/>
    <col min="21" max="21" width="13.140625" customWidth="1"/>
  </cols>
  <sheetData>
    <row r="1" spans="1:21" ht="16.5" customHeight="1" thickTop="1" thickBot="1" x14ac:dyDescent="0.3">
      <c r="A1" s="365" t="s">
        <v>272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7"/>
    </row>
    <row r="2" spans="1:21" ht="15.75" thickBot="1" x14ac:dyDescent="0.3">
      <c r="A2" s="305" t="s">
        <v>1</v>
      </c>
      <c r="B2" s="306"/>
      <c r="C2" s="306"/>
      <c r="D2" s="306"/>
      <c r="E2" s="306"/>
      <c r="F2" s="306"/>
      <c r="G2" s="306"/>
      <c r="H2" s="306"/>
      <c r="I2" s="307"/>
      <c r="J2" s="307"/>
      <c r="K2" s="307"/>
      <c r="L2" s="308"/>
    </row>
    <row r="3" spans="1:21" ht="16.5" customHeight="1" thickTop="1" thickBot="1" x14ac:dyDescent="0.3">
      <c r="A3" s="322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2" t="s">
        <v>7</v>
      </c>
      <c r="G3" s="320" t="s">
        <v>9</v>
      </c>
      <c r="H3" s="321"/>
      <c r="I3" s="320" t="s">
        <v>195</v>
      </c>
      <c r="J3" s="321"/>
      <c r="K3" s="320" t="s">
        <v>196</v>
      </c>
      <c r="L3" s="321"/>
    </row>
    <row r="4" spans="1:21" ht="15.75" thickBot="1" x14ac:dyDescent="0.3">
      <c r="A4" s="323"/>
      <c r="B4" s="325"/>
      <c r="C4" s="325"/>
      <c r="D4" s="325"/>
      <c r="E4" s="325"/>
      <c r="F4" s="3" t="s">
        <v>8</v>
      </c>
      <c r="G4" s="4" t="s">
        <v>10</v>
      </c>
      <c r="H4" s="5" t="s">
        <v>11</v>
      </c>
      <c r="I4" s="4" t="s">
        <v>12</v>
      </c>
      <c r="J4" s="5" t="s">
        <v>11</v>
      </c>
      <c r="K4" s="4" t="s">
        <v>12</v>
      </c>
      <c r="L4" s="5" t="s">
        <v>11</v>
      </c>
      <c r="O4" s="108"/>
    </row>
    <row r="5" spans="1:21" ht="16.5" thickTop="1" thickBot="1" x14ac:dyDescent="0.3">
      <c r="A5" s="369" t="s">
        <v>13</v>
      </c>
      <c r="B5" s="370"/>
      <c r="C5" s="370"/>
      <c r="D5" s="370"/>
      <c r="E5" s="371"/>
      <c r="F5" s="6"/>
      <c r="G5" s="7"/>
      <c r="H5" s="8">
        <f>SUM(H6,H9,H20,H32,H44,H47)</f>
        <v>1045570400</v>
      </c>
      <c r="I5" s="9"/>
      <c r="J5" s="8">
        <f>SUM(J6,J9,J20,J44,J47)</f>
        <v>430407400</v>
      </c>
      <c r="K5" s="9"/>
      <c r="L5" s="8">
        <f>SUM(L6,L9,L20,L32,L44,L47)</f>
        <v>468664000</v>
      </c>
      <c r="P5" s="1"/>
      <c r="Q5" s="1"/>
      <c r="R5" s="1"/>
      <c r="S5" s="1"/>
      <c r="T5" s="1"/>
      <c r="U5" s="1"/>
    </row>
    <row r="6" spans="1:21" ht="16.5" thickTop="1" thickBot="1" x14ac:dyDescent="0.3">
      <c r="A6" s="372" t="s">
        <v>14</v>
      </c>
      <c r="B6" s="373"/>
      <c r="C6" s="373"/>
      <c r="D6" s="373"/>
      <c r="E6" s="374"/>
      <c r="F6" s="10"/>
      <c r="G6" s="11"/>
      <c r="H6" s="12">
        <v>1000000</v>
      </c>
      <c r="I6" s="13"/>
      <c r="J6" s="14"/>
      <c r="K6" s="13"/>
      <c r="L6" s="12">
        <v>1000000</v>
      </c>
      <c r="Q6" s="1"/>
      <c r="R6" s="1"/>
      <c r="S6" s="1"/>
      <c r="T6" s="1"/>
      <c r="U6" s="1"/>
    </row>
    <row r="7" spans="1:21" ht="16.5" thickTop="1" thickBot="1" x14ac:dyDescent="0.3">
      <c r="A7" s="375" t="s">
        <v>245</v>
      </c>
      <c r="B7" s="376"/>
      <c r="C7" s="376"/>
      <c r="D7" s="376"/>
      <c r="E7" s="377"/>
      <c r="F7" s="15"/>
      <c r="G7" s="16"/>
      <c r="H7" s="12">
        <v>1000000</v>
      </c>
      <c r="I7" s="16"/>
      <c r="J7" s="18"/>
      <c r="K7" s="16"/>
      <c r="L7" s="12">
        <v>1000000</v>
      </c>
      <c r="Q7" s="1"/>
      <c r="R7" s="1"/>
      <c r="S7" s="1"/>
      <c r="T7" s="1"/>
      <c r="U7" s="1"/>
    </row>
    <row r="8" spans="1:21" ht="34.5" thickBot="1" x14ac:dyDescent="0.3">
      <c r="A8" s="19">
        <v>1</v>
      </c>
      <c r="B8" s="20" t="s">
        <v>246</v>
      </c>
      <c r="C8" s="20" t="s">
        <v>15</v>
      </c>
      <c r="D8" s="13" t="s">
        <v>16</v>
      </c>
      <c r="E8" s="20" t="s">
        <v>17</v>
      </c>
      <c r="F8" s="21" t="s">
        <v>240</v>
      </c>
      <c r="G8" s="20"/>
      <c r="H8" s="22">
        <v>1000000</v>
      </c>
      <c r="I8" s="20"/>
      <c r="J8" s="23"/>
      <c r="K8" s="20"/>
      <c r="L8" s="22">
        <v>1000000</v>
      </c>
      <c r="M8" s="116"/>
    </row>
    <row r="9" spans="1:21" ht="16.5" thickTop="1" thickBot="1" x14ac:dyDescent="0.3">
      <c r="A9" s="335" t="s">
        <v>18</v>
      </c>
      <c r="B9" s="336"/>
      <c r="C9" s="336"/>
      <c r="D9" s="336"/>
      <c r="E9" s="368"/>
      <c r="F9" s="98"/>
      <c r="G9" s="99"/>
      <c r="H9" s="28">
        <f>SUM(H10,H13)</f>
        <v>414871000</v>
      </c>
      <c r="I9" s="99"/>
      <c r="J9" s="29">
        <f>SUM(J10,J13)</f>
        <v>143500000</v>
      </c>
      <c r="K9" s="99"/>
      <c r="L9" s="29">
        <f>SUM(L10,L13)</f>
        <v>138872000</v>
      </c>
      <c r="M9" s="116"/>
    </row>
    <row r="10" spans="1:21" ht="16.5" thickTop="1" thickBot="1" x14ac:dyDescent="0.3">
      <c r="A10" s="230" t="s">
        <v>235</v>
      </c>
      <c r="B10" s="231"/>
      <c r="C10" s="231"/>
      <c r="D10" s="231"/>
      <c r="E10" s="232"/>
      <c r="F10" s="35"/>
      <c r="G10" s="34"/>
      <c r="H10" s="28">
        <f>H11</f>
        <v>45000000</v>
      </c>
      <c r="I10" s="34"/>
      <c r="J10" s="28">
        <f>J11</f>
        <v>29000000</v>
      </c>
      <c r="K10" s="34"/>
      <c r="L10" s="28">
        <f>L11</f>
        <v>16000000</v>
      </c>
      <c r="M10" s="116"/>
    </row>
    <row r="11" spans="1:21" ht="67.5" x14ac:dyDescent="0.25">
      <c r="A11" s="251">
        <v>2</v>
      </c>
      <c r="B11" s="253" t="s">
        <v>19</v>
      </c>
      <c r="C11" s="253" t="s">
        <v>20</v>
      </c>
      <c r="D11" s="253" t="s">
        <v>16</v>
      </c>
      <c r="E11" s="33" t="s">
        <v>21</v>
      </c>
      <c r="F11" s="260" t="s">
        <v>23</v>
      </c>
      <c r="G11" s="295"/>
      <c r="H11" s="243">
        <v>45000000</v>
      </c>
      <c r="I11" s="295"/>
      <c r="J11" s="243">
        <v>29000000</v>
      </c>
      <c r="K11" s="295"/>
      <c r="L11" s="243">
        <v>16000000</v>
      </c>
      <c r="M11" s="116"/>
    </row>
    <row r="12" spans="1:21" ht="68.25" thickBot="1" x14ac:dyDescent="0.3">
      <c r="A12" s="252"/>
      <c r="B12" s="254"/>
      <c r="C12" s="254"/>
      <c r="D12" s="254"/>
      <c r="E12" s="27" t="s">
        <v>22</v>
      </c>
      <c r="F12" s="261"/>
      <c r="G12" s="304"/>
      <c r="H12" s="244"/>
      <c r="I12" s="304"/>
      <c r="J12" s="244"/>
      <c r="K12" s="304"/>
      <c r="L12" s="244"/>
      <c r="M12" s="116"/>
    </row>
    <row r="13" spans="1:21" ht="16.5" thickTop="1" thickBot="1" x14ac:dyDescent="0.3">
      <c r="A13" s="329" t="s">
        <v>198</v>
      </c>
      <c r="B13" s="330"/>
      <c r="C13" s="330"/>
      <c r="D13" s="330"/>
      <c r="E13" s="331"/>
      <c r="F13" s="120"/>
      <c r="G13" s="126"/>
      <c r="H13" s="127">
        <f>SUM(H14,H18,H19)</f>
        <v>369871000</v>
      </c>
      <c r="I13" s="126"/>
      <c r="J13" s="127">
        <f>SUM(J14,J18,J19)</f>
        <v>114500000</v>
      </c>
      <c r="K13" s="126"/>
      <c r="L13" s="127">
        <f>SUM(L14,L18,L19)</f>
        <v>122872000</v>
      </c>
      <c r="M13" s="116"/>
    </row>
    <row r="14" spans="1:21" ht="57" thickBot="1" x14ac:dyDescent="0.3">
      <c r="A14" s="301">
        <v>3</v>
      </c>
      <c r="B14" s="359" t="s">
        <v>24</v>
      </c>
      <c r="C14" s="34" t="s">
        <v>25</v>
      </c>
      <c r="D14" s="34" t="s">
        <v>16</v>
      </c>
      <c r="E14" s="34" t="s">
        <v>26</v>
      </c>
      <c r="F14" s="35" t="s">
        <v>27</v>
      </c>
      <c r="G14" s="107"/>
      <c r="H14" s="28">
        <v>248871000</v>
      </c>
      <c r="I14" s="107"/>
      <c r="J14" s="28">
        <v>93000000</v>
      </c>
      <c r="K14" s="107"/>
      <c r="L14" s="28">
        <v>73872000</v>
      </c>
      <c r="M14" s="116"/>
    </row>
    <row r="15" spans="1:21" ht="51.75" customHeight="1" thickBot="1" x14ac:dyDescent="0.3">
      <c r="A15" s="301"/>
      <c r="B15" s="359"/>
      <c r="C15" s="27" t="s">
        <v>248</v>
      </c>
      <c r="D15" s="27" t="s">
        <v>16</v>
      </c>
      <c r="E15" s="27" t="s">
        <v>28</v>
      </c>
      <c r="F15" s="25" t="s">
        <v>31</v>
      </c>
      <c r="G15" s="27"/>
      <c r="H15" s="36">
        <v>166870000</v>
      </c>
      <c r="I15" s="27"/>
      <c r="J15" s="36">
        <v>93000000</v>
      </c>
      <c r="K15" s="27"/>
      <c r="L15" s="36">
        <v>73870000</v>
      </c>
      <c r="M15" s="116"/>
    </row>
    <row r="16" spans="1:21" ht="35.25" thickTop="1" thickBot="1" x14ac:dyDescent="0.3">
      <c r="A16" s="301"/>
      <c r="B16" s="359"/>
      <c r="C16" s="27" t="s">
        <v>29</v>
      </c>
      <c r="D16" s="27" t="s">
        <v>16</v>
      </c>
      <c r="E16" s="27" t="s">
        <v>30</v>
      </c>
      <c r="F16" s="25" t="s">
        <v>31</v>
      </c>
      <c r="G16" s="27"/>
      <c r="H16" s="36">
        <v>1000</v>
      </c>
      <c r="I16" s="27"/>
      <c r="J16" s="37"/>
      <c r="K16" s="27"/>
      <c r="L16" s="36">
        <v>1000</v>
      </c>
      <c r="M16" s="116"/>
    </row>
    <row r="17" spans="1:13" ht="57.75" thickTop="1" thickBot="1" x14ac:dyDescent="0.3">
      <c r="A17" s="252"/>
      <c r="B17" s="360"/>
      <c r="C17" s="27" t="s">
        <v>32</v>
      </c>
      <c r="D17" s="27" t="s">
        <v>16</v>
      </c>
      <c r="E17" s="27" t="s">
        <v>33</v>
      </c>
      <c r="F17" s="25" t="s">
        <v>34</v>
      </c>
      <c r="G17" s="27"/>
      <c r="H17" s="36">
        <v>82000000</v>
      </c>
      <c r="I17" s="27"/>
      <c r="J17" s="37"/>
      <c r="K17" s="27"/>
      <c r="L17" s="36">
        <v>1000</v>
      </c>
      <c r="M17" s="116"/>
    </row>
    <row r="18" spans="1:13" ht="69" thickTop="1" thickBot="1" x14ac:dyDescent="0.3">
      <c r="A18" s="110">
        <v>4</v>
      </c>
      <c r="B18" s="27" t="s">
        <v>44</v>
      </c>
      <c r="C18" s="27" t="s">
        <v>45</v>
      </c>
      <c r="D18" s="27" t="s">
        <v>16</v>
      </c>
      <c r="E18" s="27" t="s">
        <v>46</v>
      </c>
      <c r="F18" s="27" t="s">
        <v>47</v>
      </c>
      <c r="G18" s="27"/>
      <c r="H18" s="111">
        <v>97000000</v>
      </c>
      <c r="I18" s="27"/>
      <c r="J18" s="111">
        <v>12000000</v>
      </c>
      <c r="K18" s="27"/>
      <c r="L18" s="111">
        <v>40000000</v>
      </c>
      <c r="M18" s="116"/>
    </row>
    <row r="19" spans="1:13" ht="46.5" thickTop="1" thickBot="1" x14ac:dyDescent="0.3">
      <c r="A19" s="110">
        <v>5</v>
      </c>
      <c r="B19" s="27" t="s">
        <v>263</v>
      </c>
      <c r="C19" s="27" t="s">
        <v>264</v>
      </c>
      <c r="D19" s="27" t="s">
        <v>16</v>
      </c>
      <c r="E19" s="27" t="s">
        <v>261</v>
      </c>
      <c r="F19" s="27" t="s">
        <v>265</v>
      </c>
      <c r="G19" s="27"/>
      <c r="H19" s="111">
        <v>24000000</v>
      </c>
      <c r="I19" s="27"/>
      <c r="J19" s="111">
        <v>9500000</v>
      </c>
      <c r="K19" s="27"/>
      <c r="L19" s="111">
        <v>9000000</v>
      </c>
      <c r="M19" s="116"/>
    </row>
    <row r="20" spans="1:13" ht="16.5" thickTop="1" thickBot="1" x14ac:dyDescent="0.3">
      <c r="A20" s="361" t="s">
        <v>35</v>
      </c>
      <c r="B20" s="362"/>
      <c r="C20" s="362"/>
      <c r="D20" s="362"/>
      <c r="E20" s="51"/>
      <c r="F20" s="52"/>
      <c r="G20" s="51"/>
      <c r="H20" s="41">
        <f>H21</f>
        <v>29500000</v>
      </c>
      <c r="I20" s="51"/>
      <c r="J20" s="42"/>
      <c r="K20" s="51"/>
      <c r="L20" s="41">
        <f>L21</f>
        <v>29500000</v>
      </c>
      <c r="M20" s="116"/>
    </row>
    <row r="21" spans="1:13" ht="16.5" thickTop="1" thickBot="1" x14ac:dyDescent="0.3">
      <c r="A21" s="339" t="s">
        <v>235</v>
      </c>
      <c r="B21" s="340"/>
      <c r="C21" s="340"/>
      <c r="D21" s="340"/>
      <c r="E21" s="61"/>
      <c r="F21" s="62"/>
      <c r="G21" s="61"/>
      <c r="H21" s="45">
        <f>SUM(H22:H24,H25)</f>
        <v>29500000</v>
      </c>
      <c r="I21" s="61"/>
      <c r="J21" s="46"/>
      <c r="K21" s="61"/>
      <c r="L21" s="45">
        <f>SUM(L22:L24,L25)</f>
        <v>29500000</v>
      </c>
      <c r="M21" s="116"/>
    </row>
    <row r="22" spans="1:13" ht="45.75" thickBot="1" x14ac:dyDescent="0.3">
      <c r="A22" s="47">
        <v>6</v>
      </c>
      <c r="B22" s="43" t="s">
        <v>249</v>
      </c>
      <c r="C22" s="43" t="s">
        <v>36</v>
      </c>
      <c r="D22" s="43" t="s">
        <v>16</v>
      </c>
      <c r="E22" s="43" t="s">
        <v>37</v>
      </c>
      <c r="F22" s="44" t="s">
        <v>240</v>
      </c>
      <c r="G22" s="43"/>
      <c r="H22" s="48">
        <v>13500000</v>
      </c>
      <c r="I22" s="43"/>
      <c r="J22" s="49"/>
      <c r="K22" s="43"/>
      <c r="L22" s="48">
        <v>13500000</v>
      </c>
      <c r="M22" s="116"/>
    </row>
    <row r="23" spans="1:13" ht="67.5" x14ac:dyDescent="0.25">
      <c r="A23" s="355">
        <v>7</v>
      </c>
      <c r="B23" s="363" t="s">
        <v>250</v>
      </c>
      <c r="C23" s="363" t="s">
        <v>38</v>
      </c>
      <c r="D23" s="363" t="s">
        <v>16</v>
      </c>
      <c r="E23" s="50" t="s">
        <v>39</v>
      </c>
      <c r="F23" s="349" t="s">
        <v>240</v>
      </c>
      <c r="G23" s="351"/>
      <c r="H23" s="343">
        <v>15000000</v>
      </c>
      <c r="I23" s="351"/>
      <c r="J23" s="353"/>
      <c r="K23" s="351"/>
      <c r="L23" s="343">
        <v>15000000</v>
      </c>
      <c r="M23" s="116"/>
    </row>
    <row r="24" spans="1:13" ht="34.5" thickBot="1" x14ac:dyDescent="0.3">
      <c r="A24" s="356"/>
      <c r="B24" s="364"/>
      <c r="C24" s="364"/>
      <c r="D24" s="364"/>
      <c r="E24" s="39" t="s">
        <v>40</v>
      </c>
      <c r="F24" s="350"/>
      <c r="G24" s="352"/>
      <c r="H24" s="344"/>
      <c r="I24" s="352"/>
      <c r="J24" s="354"/>
      <c r="K24" s="352"/>
      <c r="L24" s="344"/>
      <c r="M24" s="116"/>
    </row>
    <row r="25" spans="1:13" ht="63.75" customHeight="1" thickTop="1" thickBot="1" x14ac:dyDescent="0.3">
      <c r="A25" s="355">
        <v>8</v>
      </c>
      <c r="B25" s="357" t="s">
        <v>294</v>
      </c>
      <c r="C25" s="164" t="s">
        <v>41</v>
      </c>
      <c r="D25" s="164" t="s">
        <v>16</v>
      </c>
      <c r="E25" s="165" t="s">
        <v>273</v>
      </c>
      <c r="F25" s="166" t="s">
        <v>240</v>
      </c>
      <c r="G25" s="167"/>
      <c r="H25" s="168">
        <v>1000000</v>
      </c>
      <c r="I25" s="167"/>
      <c r="J25" s="166"/>
      <c r="K25" s="167"/>
      <c r="L25" s="168">
        <v>1000000</v>
      </c>
      <c r="M25" s="116"/>
    </row>
    <row r="26" spans="1:13" ht="63.75" customHeight="1" thickBot="1" x14ac:dyDescent="0.3">
      <c r="A26" s="356"/>
      <c r="B26" s="358"/>
      <c r="C26" s="159" t="s">
        <v>43</v>
      </c>
      <c r="D26" s="134" t="s">
        <v>16</v>
      </c>
      <c r="E26" s="159" t="s">
        <v>273</v>
      </c>
      <c r="F26" s="160" t="s">
        <v>240</v>
      </c>
      <c r="G26" s="162"/>
      <c r="H26" s="161">
        <v>1000000</v>
      </c>
      <c r="I26" s="162"/>
      <c r="J26" s="163"/>
      <c r="K26" s="162"/>
      <c r="L26" s="161">
        <v>1000000</v>
      </c>
      <c r="M26" s="116"/>
    </row>
    <row r="27" spans="1:13" ht="16.5" thickTop="1" thickBot="1" x14ac:dyDescent="0.3">
      <c r="A27" s="332" t="s">
        <v>247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4"/>
      <c r="M27" s="116"/>
    </row>
    <row r="28" spans="1:13" ht="16.5" thickTop="1" thickBot="1" x14ac:dyDescent="0.3">
      <c r="A28" s="345" t="s">
        <v>48</v>
      </c>
      <c r="B28" s="346"/>
      <c r="C28" s="346"/>
      <c r="D28" s="346"/>
      <c r="E28" s="347"/>
      <c r="F28" s="347"/>
      <c r="G28" s="347"/>
      <c r="H28" s="347"/>
      <c r="I28" s="347"/>
      <c r="J28" s="347"/>
      <c r="K28" s="347"/>
      <c r="L28" s="348"/>
      <c r="M28" s="116"/>
    </row>
    <row r="29" spans="1:13" ht="15.75" thickBot="1" x14ac:dyDescent="0.3">
      <c r="A29" s="305" t="s">
        <v>49</v>
      </c>
      <c r="B29" s="306"/>
      <c r="C29" s="306"/>
      <c r="D29" s="306"/>
      <c r="E29" s="307"/>
      <c r="F29" s="307"/>
      <c r="G29" s="307"/>
      <c r="H29" s="307"/>
      <c r="I29" s="307"/>
      <c r="J29" s="307"/>
      <c r="K29" s="307"/>
      <c r="L29" s="308"/>
      <c r="M29" s="116"/>
    </row>
    <row r="30" spans="1:13" ht="16.5" thickTop="1" thickBot="1" x14ac:dyDescent="0.3">
      <c r="A30" s="322" t="s">
        <v>2</v>
      </c>
      <c r="B30" s="324" t="s">
        <v>3</v>
      </c>
      <c r="C30" s="324" t="s">
        <v>4</v>
      </c>
      <c r="D30" s="324" t="s">
        <v>5</v>
      </c>
      <c r="E30" s="324" t="s">
        <v>6</v>
      </c>
      <c r="F30" s="2" t="s">
        <v>7</v>
      </c>
      <c r="G30" s="320" t="s">
        <v>9</v>
      </c>
      <c r="H30" s="321"/>
      <c r="I30" s="320" t="s">
        <v>195</v>
      </c>
      <c r="J30" s="321"/>
      <c r="K30" s="320" t="s">
        <v>196</v>
      </c>
      <c r="L30" s="321"/>
      <c r="M30" s="116"/>
    </row>
    <row r="31" spans="1:13" ht="16.5" customHeight="1" thickBot="1" x14ac:dyDescent="0.3">
      <c r="A31" s="323"/>
      <c r="B31" s="325"/>
      <c r="C31" s="325"/>
      <c r="D31" s="325"/>
      <c r="E31" s="325"/>
      <c r="F31" s="3" t="s">
        <v>8</v>
      </c>
      <c r="G31" s="4" t="s">
        <v>10</v>
      </c>
      <c r="H31" s="5" t="s">
        <v>11</v>
      </c>
      <c r="I31" s="4" t="s">
        <v>12</v>
      </c>
      <c r="J31" s="5" t="s">
        <v>11</v>
      </c>
      <c r="K31" s="4" t="s">
        <v>12</v>
      </c>
      <c r="L31" s="5" t="s">
        <v>11</v>
      </c>
      <c r="M31" s="116"/>
    </row>
    <row r="32" spans="1:13" ht="16.5" thickTop="1" thickBot="1" x14ac:dyDescent="0.3">
      <c r="A32" s="341" t="s">
        <v>35</v>
      </c>
      <c r="B32" s="342"/>
      <c r="C32" s="342"/>
      <c r="D32" s="342"/>
      <c r="E32" s="39"/>
      <c r="F32" s="40"/>
      <c r="G32" s="39"/>
      <c r="H32" s="45">
        <f>SUM(H33,H36)</f>
        <v>252640000</v>
      </c>
      <c r="I32" s="43"/>
      <c r="J32" s="46"/>
      <c r="K32" s="43"/>
      <c r="L32" s="45">
        <f>SUM(L33,L36)</f>
        <v>238640000</v>
      </c>
      <c r="M32" s="116"/>
    </row>
    <row r="33" spans="1:13" ht="16.5" thickTop="1" thickBot="1" x14ac:dyDescent="0.3">
      <c r="A33" s="339" t="s">
        <v>235</v>
      </c>
      <c r="B33" s="340"/>
      <c r="C33" s="340"/>
      <c r="D33" s="340"/>
      <c r="E33" s="43"/>
      <c r="F33" s="44"/>
      <c r="G33" s="43"/>
      <c r="H33" s="45">
        <v>148640000</v>
      </c>
      <c r="I33" s="43"/>
      <c r="J33" s="46"/>
      <c r="K33" s="43"/>
      <c r="L33" s="45">
        <v>148640000</v>
      </c>
      <c r="M33" s="116"/>
    </row>
    <row r="34" spans="1:13" ht="33.75" customHeight="1" thickBot="1" x14ac:dyDescent="0.3">
      <c r="A34" s="355">
        <v>10</v>
      </c>
      <c r="B34" s="381" t="s">
        <v>287</v>
      </c>
      <c r="C34" s="61" t="s">
        <v>51</v>
      </c>
      <c r="D34" s="61" t="s">
        <v>16</v>
      </c>
      <c r="E34" s="61" t="s">
        <v>42</v>
      </c>
      <c r="F34" s="62" t="s">
        <v>240</v>
      </c>
      <c r="G34" s="61"/>
      <c r="H34" s="45">
        <v>148640000</v>
      </c>
      <c r="I34" s="61"/>
      <c r="J34" s="46"/>
      <c r="K34" s="61"/>
      <c r="L34" s="45">
        <v>148640000</v>
      </c>
      <c r="M34" s="116"/>
    </row>
    <row r="35" spans="1:13" ht="45.75" thickBot="1" x14ac:dyDescent="0.3">
      <c r="A35" s="383"/>
      <c r="B35" s="382"/>
      <c r="C35" s="43" t="s">
        <v>288</v>
      </c>
      <c r="D35" s="43" t="s">
        <v>16</v>
      </c>
      <c r="E35" s="43" t="s">
        <v>42</v>
      </c>
      <c r="F35" s="44" t="s">
        <v>240</v>
      </c>
      <c r="G35" s="43"/>
      <c r="H35" s="48"/>
      <c r="I35" s="43"/>
      <c r="J35" s="49"/>
      <c r="K35" s="43"/>
      <c r="L35" s="48">
        <v>8640000</v>
      </c>
      <c r="M35" s="116"/>
    </row>
    <row r="36" spans="1:13" ht="15.75" thickBot="1" x14ac:dyDescent="0.3">
      <c r="A36" s="384" t="s">
        <v>198</v>
      </c>
      <c r="B36" s="385"/>
      <c r="C36" s="385"/>
      <c r="D36" s="385"/>
      <c r="E36" s="386"/>
      <c r="F36" s="44"/>
      <c r="G36" s="43"/>
      <c r="H36" s="45">
        <f>SUM(H37,H39)</f>
        <v>104000000</v>
      </c>
      <c r="I36" s="43"/>
      <c r="J36" s="49"/>
      <c r="K36" s="43"/>
      <c r="L36" s="45">
        <f>SUM(L37,L38)</f>
        <v>90000000</v>
      </c>
      <c r="M36" s="116"/>
    </row>
    <row r="37" spans="1:13" ht="45.75" customHeight="1" thickBot="1" x14ac:dyDescent="0.3">
      <c r="A37" s="131">
        <v>11</v>
      </c>
      <c r="B37" s="43" t="s">
        <v>289</v>
      </c>
      <c r="C37" s="43" t="s">
        <v>50</v>
      </c>
      <c r="D37" s="43" t="s">
        <v>16</v>
      </c>
      <c r="E37" s="43" t="s">
        <v>45</v>
      </c>
      <c r="F37" s="44" t="s">
        <v>274</v>
      </c>
      <c r="G37" s="43"/>
      <c r="H37" s="48">
        <v>80000000</v>
      </c>
      <c r="I37" s="43"/>
      <c r="J37" s="49"/>
      <c r="K37" s="43"/>
      <c r="L37" s="48">
        <v>80000000</v>
      </c>
      <c r="M37" s="116"/>
    </row>
    <row r="38" spans="1:13" ht="113.25" thickBot="1" x14ac:dyDescent="0.3">
      <c r="A38" s="355">
        <v>12</v>
      </c>
      <c r="B38" s="381" t="s">
        <v>290</v>
      </c>
      <c r="C38" s="61" t="s">
        <v>291</v>
      </c>
      <c r="D38" s="61" t="s">
        <v>16</v>
      </c>
      <c r="E38" s="61" t="s">
        <v>292</v>
      </c>
      <c r="F38" s="62" t="s">
        <v>274</v>
      </c>
      <c r="G38" s="61"/>
      <c r="H38" s="45">
        <v>24000000</v>
      </c>
      <c r="I38" s="61"/>
      <c r="J38" s="46"/>
      <c r="K38" s="61"/>
      <c r="L38" s="45">
        <v>10000000</v>
      </c>
      <c r="M38" s="116"/>
    </row>
    <row r="39" spans="1:13" ht="90.75" thickBot="1" x14ac:dyDescent="0.3">
      <c r="A39" s="383"/>
      <c r="B39" s="382"/>
      <c r="C39" s="43" t="s">
        <v>293</v>
      </c>
      <c r="D39" s="43" t="s">
        <v>16</v>
      </c>
      <c r="E39" s="43" t="s">
        <v>292</v>
      </c>
      <c r="F39" s="44" t="s">
        <v>274</v>
      </c>
      <c r="G39" s="43"/>
      <c r="H39" s="48">
        <v>24000000</v>
      </c>
      <c r="I39" s="43"/>
      <c r="J39" s="49"/>
      <c r="K39" s="43"/>
      <c r="L39" s="48">
        <v>10000000</v>
      </c>
      <c r="M39" s="116"/>
    </row>
    <row r="40" spans="1:13" ht="15.75" thickBot="1" x14ac:dyDescent="0.3">
      <c r="A40" s="378" t="s">
        <v>170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80"/>
      <c r="M40" s="116"/>
    </row>
    <row r="41" spans="1:13" ht="15.75" thickBot="1" x14ac:dyDescent="0.3">
      <c r="A41" s="305" t="s">
        <v>171</v>
      </c>
      <c r="B41" s="306"/>
      <c r="C41" s="306"/>
      <c r="D41" s="306"/>
      <c r="E41" s="307"/>
      <c r="F41" s="307"/>
      <c r="G41" s="307"/>
      <c r="H41" s="307"/>
      <c r="I41" s="307"/>
      <c r="J41" s="307"/>
      <c r="K41" s="307"/>
      <c r="L41" s="308"/>
      <c r="M41" s="116"/>
    </row>
    <row r="42" spans="1:13" ht="16.5" thickTop="1" thickBot="1" x14ac:dyDescent="0.3">
      <c r="A42" s="322" t="s">
        <v>2</v>
      </c>
      <c r="B42" s="324" t="s">
        <v>3</v>
      </c>
      <c r="C42" s="324" t="s">
        <v>4</v>
      </c>
      <c r="D42" s="324" t="s">
        <v>5</v>
      </c>
      <c r="E42" s="324" t="s">
        <v>6</v>
      </c>
      <c r="F42" s="2" t="s">
        <v>7</v>
      </c>
      <c r="G42" s="320" t="s">
        <v>9</v>
      </c>
      <c r="H42" s="321"/>
      <c r="I42" s="320" t="s">
        <v>195</v>
      </c>
      <c r="J42" s="321"/>
      <c r="K42" s="320" t="s">
        <v>196</v>
      </c>
      <c r="L42" s="321"/>
      <c r="M42" s="116"/>
    </row>
    <row r="43" spans="1:13" ht="15.75" customHeight="1" thickBot="1" x14ac:dyDescent="0.3">
      <c r="A43" s="323"/>
      <c r="B43" s="325"/>
      <c r="C43" s="325"/>
      <c r="D43" s="325"/>
      <c r="E43" s="325"/>
      <c r="F43" s="3" t="s">
        <v>8</v>
      </c>
      <c r="G43" s="4" t="s">
        <v>10</v>
      </c>
      <c r="H43" s="5" t="s">
        <v>11</v>
      </c>
      <c r="I43" s="4" t="s">
        <v>12</v>
      </c>
      <c r="J43" s="5" t="s">
        <v>11</v>
      </c>
      <c r="K43" s="4" t="s">
        <v>12</v>
      </c>
      <c r="L43" s="5" t="s">
        <v>11</v>
      </c>
      <c r="M43" s="116"/>
    </row>
    <row r="44" spans="1:13" ht="16.5" thickTop="1" thickBot="1" x14ac:dyDescent="0.3">
      <c r="A44" s="335" t="s">
        <v>18</v>
      </c>
      <c r="B44" s="336"/>
      <c r="C44" s="336"/>
      <c r="D44" s="336"/>
      <c r="E44" s="53"/>
      <c r="F44" s="65"/>
      <c r="G44" s="102"/>
      <c r="H44" s="28">
        <f>SUM(H45,)</f>
        <v>336907400</v>
      </c>
      <c r="I44" s="102"/>
      <c r="J44" s="28">
        <v>286907400</v>
      </c>
      <c r="K44" s="102"/>
      <c r="L44" s="28">
        <f>SUM(L45,)</f>
        <v>50000000</v>
      </c>
      <c r="M44" s="116"/>
    </row>
    <row r="45" spans="1:13" ht="16.5" thickTop="1" thickBot="1" x14ac:dyDescent="0.3">
      <c r="A45" s="230" t="s">
        <v>235</v>
      </c>
      <c r="B45" s="231"/>
      <c r="C45" s="231"/>
      <c r="D45" s="231"/>
      <c r="E45" s="54"/>
      <c r="F45" s="55"/>
      <c r="G45" s="63"/>
      <c r="H45" s="28">
        <v>336907400</v>
      </c>
      <c r="I45" s="63"/>
      <c r="J45" s="28">
        <v>286907400</v>
      </c>
      <c r="K45" s="63"/>
      <c r="L45" s="28">
        <v>50000000</v>
      </c>
      <c r="M45" s="116"/>
    </row>
    <row r="46" spans="1:13" ht="79.5" thickBot="1" x14ac:dyDescent="0.3">
      <c r="A46" s="84">
        <v>13</v>
      </c>
      <c r="B46" s="31" t="s">
        <v>275</v>
      </c>
      <c r="C46" s="31" t="s">
        <v>172</v>
      </c>
      <c r="D46" s="31" t="s">
        <v>16</v>
      </c>
      <c r="E46" s="31" t="s">
        <v>173</v>
      </c>
      <c r="F46" s="30" t="s">
        <v>276</v>
      </c>
      <c r="G46" s="63"/>
      <c r="H46" s="32">
        <v>336907400</v>
      </c>
      <c r="I46" s="63"/>
      <c r="J46" s="32">
        <v>286907400</v>
      </c>
      <c r="K46" s="63"/>
      <c r="L46" s="32">
        <v>50000000</v>
      </c>
      <c r="M46" s="116"/>
    </row>
    <row r="47" spans="1:13" ht="19.5" customHeight="1" thickBot="1" x14ac:dyDescent="0.3">
      <c r="A47" s="337" t="s">
        <v>35</v>
      </c>
      <c r="B47" s="338"/>
      <c r="C47" s="338"/>
      <c r="D47" s="338"/>
      <c r="E47" s="39"/>
      <c r="F47" s="40"/>
      <c r="G47" s="39"/>
      <c r="H47" s="45">
        <v>10652000</v>
      </c>
      <c r="I47" s="43"/>
      <c r="J47" s="46"/>
      <c r="K47" s="43"/>
      <c r="L47" s="45">
        <v>10652000</v>
      </c>
      <c r="M47" s="116"/>
    </row>
    <row r="48" spans="1:13" ht="16.5" thickTop="1" thickBot="1" x14ac:dyDescent="0.3">
      <c r="A48" s="339" t="s">
        <v>235</v>
      </c>
      <c r="B48" s="340"/>
      <c r="C48" s="340"/>
      <c r="D48" s="340"/>
      <c r="E48" s="43"/>
      <c r="F48" s="44"/>
      <c r="G48" s="43"/>
      <c r="H48" s="45">
        <v>10652000</v>
      </c>
      <c r="I48" s="43"/>
      <c r="J48" s="46"/>
      <c r="K48" s="43"/>
      <c r="L48" s="45">
        <v>10652000</v>
      </c>
      <c r="M48" s="116"/>
    </row>
    <row r="49" spans="1:13" ht="75" customHeight="1" thickBot="1" x14ac:dyDescent="0.3">
      <c r="A49" s="47">
        <v>14</v>
      </c>
      <c r="B49" s="43" t="s">
        <v>277</v>
      </c>
      <c r="C49" s="43" t="s">
        <v>278</v>
      </c>
      <c r="D49" s="43" t="s">
        <v>16</v>
      </c>
      <c r="E49" s="43" t="s">
        <v>174</v>
      </c>
      <c r="F49" s="44" t="s">
        <v>240</v>
      </c>
      <c r="G49" s="43"/>
      <c r="H49" s="48">
        <v>10652000</v>
      </c>
      <c r="I49" s="43"/>
      <c r="J49" s="49"/>
      <c r="K49" s="43"/>
      <c r="L49" s="48">
        <v>10652000</v>
      </c>
      <c r="M49" s="116"/>
    </row>
    <row r="50" spans="1:13" ht="15.75" thickBot="1" x14ac:dyDescent="0.3">
      <c r="A50" s="332" t="s">
        <v>279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4"/>
      <c r="M50" s="116"/>
    </row>
    <row r="51" spans="1:13" x14ac:dyDescent="0.25">
      <c r="M51" s="116"/>
    </row>
    <row r="52" spans="1:13" x14ac:dyDescent="0.25">
      <c r="M52" s="116"/>
    </row>
    <row r="53" spans="1:13" x14ac:dyDescent="0.25">
      <c r="M53" s="116"/>
    </row>
  </sheetData>
  <mergeCells count="88">
    <mergeCell ref="A40:L40"/>
    <mergeCell ref="B34:B35"/>
    <mergeCell ref="A34:A35"/>
    <mergeCell ref="A36:E36"/>
    <mergeCell ref="A38:A39"/>
    <mergeCell ref="B38:B39"/>
    <mergeCell ref="A2:H2"/>
    <mergeCell ref="I2:J2"/>
    <mergeCell ref="K2:L2"/>
    <mergeCell ref="A1:L1"/>
    <mergeCell ref="A9:E9"/>
    <mergeCell ref="A3:A4"/>
    <mergeCell ref="B3:B4"/>
    <mergeCell ref="C3:C4"/>
    <mergeCell ref="D3:D4"/>
    <mergeCell ref="E3:E4"/>
    <mergeCell ref="I3:J3"/>
    <mergeCell ref="K3:L3"/>
    <mergeCell ref="A5:E5"/>
    <mergeCell ref="A6:E6"/>
    <mergeCell ref="A7:E7"/>
    <mergeCell ref="G3:H3"/>
    <mergeCell ref="L11:L12"/>
    <mergeCell ref="A10:E10"/>
    <mergeCell ref="A11:A12"/>
    <mergeCell ref="B11:B12"/>
    <mergeCell ref="C11:C12"/>
    <mergeCell ref="D11:D12"/>
    <mergeCell ref="F11:F12"/>
    <mergeCell ref="G11:G12"/>
    <mergeCell ref="H11:H12"/>
    <mergeCell ref="I11:I12"/>
    <mergeCell ref="J11:J12"/>
    <mergeCell ref="K11:K12"/>
    <mergeCell ref="A14:A17"/>
    <mergeCell ref="B14:B17"/>
    <mergeCell ref="A20:D20"/>
    <mergeCell ref="A21:D21"/>
    <mergeCell ref="A23:A24"/>
    <mergeCell ref="B23:B24"/>
    <mergeCell ref="C23:C24"/>
    <mergeCell ref="D23:D24"/>
    <mergeCell ref="L23:L24"/>
    <mergeCell ref="A28:D28"/>
    <mergeCell ref="E28:H28"/>
    <mergeCell ref="I28:J28"/>
    <mergeCell ref="K28:L28"/>
    <mergeCell ref="F23:F24"/>
    <mergeCell ref="G23:G24"/>
    <mergeCell ref="H23:H24"/>
    <mergeCell ref="I23:I24"/>
    <mergeCell ref="J23:J24"/>
    <mergeCell ref="K23:K24"/>
    <mergeCell ref="A27:L27"/>
    <mergeCell ref="A25:A26"/>
    <mergeCell ref="B25:B26"/>
    <mergeCell ref="I41:J41"/>
    <mergeCell ref="K41:L41"/>
    <mergeCell ref="A33:D33"/>
    <mergeCell ref="A29:D29"/>
    <mergeCell ref="E29:H29"/>
    <mergeCell ref="I29:J29"/>
    <mergeCell ref="K29:L29"/>
    <mergeCell ref="A30:A31"/>
    <mergeCell ref="B30:B31"/>
    <mergeCell ref="C30:C31"/>
    <mergeCell ref="D30:D31"/>
    <mergeCell ref="E30:E31"/>
    <mergeCell ref="G30:H30"/>
    <mergeCell ref="I30:J30"/>
    <mergeCell ref="K30:L30"/>
    <mergeCell ref="A32:D32"/>
    <mergeCell ref="A13:E13"/>
    <mergeCell ref="A50:L50"/>
    <mergeCell ref="I42:J42"/>
    <mergeCell ref="K42:L42"/>
    <mergeCell ref="A44:D44"/>
    <mergeCell ref="A45:D45"/>
    <mergeCell ref="A47:D47"/>
    <mergeCell ref="A48:D48"/>
    <mergeCell ref="A42:A43"/>
    <mergeCell ref="B42:B43"/>
    <mergeCell ref="C42:C43"/>
    <mergeCell ref="D42:D43"/>
    <mergeCell ref="E42:E43"/>
    <mergeCell ref="G42:H42"/>
    <mergeCell ref="A41:D41"/>
    <mergeCell ref="E41:H4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F448-108C-4F68-B397-3F4B4A2CCEE9}">
  <dimension ref="A1:M15"/>
  <sheetViews>
    <sheetView workbookViewId="0">
      <selection activeCell="I12" sqref="I12"/>
    </sheetView>
  </sheetViews>
  <sheetFormatPr defaultRowHeight="15" x14ac:dyDescent="0.25"/>
  <cols>
    <col min="8" max="8" width="9.140625" style="1"/>
    <col min="10" max="10" width="9.140625" style="1"/>
    <col min="12" max="12" width="9.140625" style="1"/>
  </cols>
  <sheetData>
    <row r="1" spans="1:13" ht="16.5" thickTop="1" thickBot="1" x14ac:dyDescent="0.3">
      <c r="A1" s="345" t="s">
        <v>0</v>
      </c>
      <c r="B1" s="346"/>
      <c r="C1" s="346"/>
      <c r="D1" s="346"/>
      <c r="E1" s="347"/>
      <c r="F1" s="347"/>
      <c r="G1" s="347"/>
      <c r="H1" s="347"/>
      <c r="I1" s="347"/>
      <c r="J1" s="347"/>
      <c r="K1" s="347"/>
      <c r="L1" s="348"/>
    </row>
    <row r="2" spans="1:13" ht="15.75" thickBot="1" x14ac:dyDescent="0.3">
      <c r="A2" s="305" t="s">
        <v>52</v>
      </c>
      <c r="B2" s="306"/>
      <c r="C2" s="306"/>
      <c r="D2" s="306"/>
      <c r="E2" s="307"/>
      <c r="F2" s="307"/>
      <c r="G2" s="307"/>
      <c r="H2" s="307"/>
      <c r="I2" s="307"/>
      <c r="J2" s="307"/>
      <c r="K2" s="307"/>
      <c r="L2" s="308"/>
    </row>
    <row r="3" spans="1:13" ht="16.5" customHeight="1" thickTop="1" thickBot="1" x14ac:dyDescent="0.3">
      <c r="A3" s="322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2" t="s">
        <v>7</v>
      </c>
      <c r="G3" s="320" t="s">
        <v>9</v>
      </c>
      <c r="H3" s="321"/>
      <c r="I3" s="320" t="s">
        <v>252</v>
      </c>
      <c r="J3" s="321"/>
      <c r="K3" s="320" t="s">
        <v>196</v>
      </c>
      <c r="L3" s="321"/>
    </row>
    <row r="4" spans="1:13" ht="15.75" thickBot="1" x14ac:dyDescent="0.3">
      <c r="A4" s="323"/>
      <c r="B4" s="325"/>
      <c r="C4" s="325"/>
      <c r="D4" s="325"/>
      <c r="E4" s="325"/>
      <c r="F4" s="3" t="s">
        <v>8</v>
      </c>
      <c r="G4" s="4" t="s">
        <v>10</v>
      </c>
      <c r="H4" s="145" t="s">
        <v>11</v>
      </c>
      <c r="I4" s="4" t="s">
        <v>12</v>
      </c>
      <c r="J4" s="145" t="s">
        <v>11</v>
      </c>
      <c r="K4" s="4" t="s">
        <v>12</v>
      </c>
      <c r="L4" s="145" t="s">
        <v>11</v>
      </c>
    </row>
    <row r="5" spans="1:13" ht="16.5" thickTop="1" thickBot="1" x14ac:dyDescent="0.3">
      <c r="A5" s="224" t="s">
        <v>53</v>
      </c>
      <c r="B5" s="225"/>
      <c r="C5" s="225"/>
      <c r="D5" s="225"/>
      <c r="E5" s="56"/>
      <c r="F5" s="57"/>
      <c r="G5" s="58"/>
      <c r="H5" s="59">
        <f>SUM(H6,H9,H12)</f>
        <v>85001000</v>
      </c>
      <c r="I5" s="56"/>
      <c r="J5" s="59">
        <f>SUM(J6,J9,J12)</f>
        <v>5000000</v>
      </c>
      <c r="K5" s="56"/>
      <c r="L5" s="59">
        <f>SUM(L6,L9,L12)</f>
        <v>75001000</v>
      </c>
      <c r="M5" s="116"/>
    </row>
    <row r="6" spans="1:13" ht="15.75" thickBot="1" x14ac:dyDescent="0.3">
      <c r="A6" s="387" t="s">
        <v>14</v>
      </c>
      <c r="B6" s="388"/>
      <c r="C6" s="388"/>
      <c r="D6" s="388"/>
      <c r="E6" s="389"/>
      <c r="F6" s="10"/>
      <c r="G6" s="11"/>
      <c r="H6" s="12">
        <v>2000000</v>
      </c>
      <c r="I6" s="13"/>
      <c r="J6" s="12">
        <v>0</v>
      </c>
      <c r="K6" s="13"/>
      <c r="L6" s="12">
        <v>2000000</v>
      </c>
      <c r="M6" s="116"/>
    </row>
    <row r="7" spans="1:13" ht="16.5" thickTop="1" thickBot="1" x14ac:dyDescent="0.3">
      <c r="A7" s="375" t="s">
        <v>245</v>
      </c>
      <c r="B7" s="376"/>
      <c r="C7" s="376"/>
      <c r="D7" s="376"/>
      <c r="E7" s="377"/>
      <c r="F7" s="15"/>
      <c r="G7" s="16"/>
      <c r="H7" s="12">
        <v>2000000</v>
      </c>
      <c r="I7" s="16"/>
      <c r="J7" s="17">
        <v>0</v>
      </c>
      <c r="K7" s="16"/>
      <c r="L7" s="12">
        <v>2000000</v>
      </c>
      <c r="M7" s="116"/>
    </row>
    <row r="8" spans="1:13" ht="34.5" thickBot="1" x14ac:dyDescent="0.3">
      <c r="A8" s="19">
        <v>1</v>
      </c>
      <c r="B8" s="20" t="s">
        <v>251</v>
      </c>
      <c r="C8" s="20" t="s">
        <v>15</v>
      </c>
      <c r="D8" s="13" t="s">
        <v>16</v>
      </c>
      <c r="E8" s="20" t="s">
        <v>17</v>
      </c>
      <c r="F8" s="21" t="s">
        <v>240</v>
      </c>
      <c r="G8" s="20"/>
      <c r="H8" s="22">
        <v>2000000</v>
      </c>
      <c r="I8" s="20"/>
      <c r="J8" s="22">
        <v>0</v>
      </c>
      <c r="K8" s="20"/>
      <c r="L8" s="22">
        <v>2000000</v>
      </c>
      <c r="M8" s="116"/>
    </row>
    <row r="9" spans="1:13" ht="16.5" customHeight="1" thickTop="1" thickBot="1" x14ac:dyDescent="0.3">
      <c r="A9" s="390" t="s">
        <v>18</v>
      </c>
      <c r="B9" s="391"/>
      <c r="C9" s="391"/>
      <c r="D9" s="391"/>
      <c r="E9" s="391"/>
      <c r="F9" s="137"/>
      <c r="G9" s="136"/>
      <c r="H9" s="151">
        <v>29000000</v>
      </c>
      <c r="I9" s="129"/>
      <c r="J9" s="152">
        <v>5000000</v>
      </c>
      <c r="K9" s="144"/>
      <c r="L9" s="153">
        <v>19000000</v>
      </c>
      <c r="M9" s="116"/>
    </row>
    <row r="10" spans="1:13" ht="16.5" customHeight="1" thickTop="1" thickBot="1" x14ac:dyDescent="0.3">
      <c r="A10" s="329" t="s">
        <v>245</v>
      </c>
      <c r="B10" s="330"/>
      <c r="C10" s="330"/>
      <c r="D10" s="330"/>
      <c r="E10" s="330"/>
      <c r="F10" s="138"/>
      <c r="G10" s="139"/>
      <c r="H10" s="151">
        <v>29000000</v>
      </c>
      <c r="I10" s="128"/>
      <c r="J10" s="152">
        <v>5000000</v>
      </c>
      <c r="K10" s="154"/>
      <c r="L10" s="153">
        <v>19000000</v>
      </c>
      <c r="M10" s="116"/>
    </row>
    <row r="11" spans="1:13" ht="135.75" thickBot="1" x14ac:dyDescent="0.3">
      <c r="A11" s="135">
        <v>2</v>
      </c>
      <c r="B11" s="31" t="s">
        <v>56</v>
      </c>
      <c r="C11" s="31" t="s">
        <v>20</v>
      </c>
      <c r="D11" s="31" t="s">
        <v>16</v>
      </c>
      <c r="E11" s="31" t="s">
        <v>57</v>
      </c>
      <c r="F11" s="115" t="s">
        <v>47</v>
      </c>
      <c r="G11" s="140"/>
      <c r="H11" s="146">
        <v>29000000</v>
      </c>
      <c r="I11" s="140"/>
      <c r="J11" s="148">
        <v>5000000</v>
      </c>
      <c r="K11" s="31"/>
      <c r="L11" s="147">
        <v>19000000</v>
      </c>
      <c r="M11" s="116"/>
    </row>
    <row r="12" spans="1:13" ht="16.5" thickTop="1" thickBot="1" x14ac:dyDescent="0.3">
      <c r="A12" s="361" t="s">
        <v>35</v>
      </c>
      <c r="B12" s="362"/>
      <c r="C12" s="362"/>
      <c r="D12" s="362"/>
      <c r="E12" s="39"/>
      <c r="F12" s="40"/>
      <c r="G12" s="39"/>
      <c r="H12" s="141">
        <f>H13</f>
        <v>54001000</v>
      </c>
      <c r="I12" s="50"/>
      <c r="J12" s="149">
        <v>0</v>
      </c>
      <c r="K12" s="143"/>
      <c r="L12" s="141">
        <f>L13</f>
        <v>54001000</v>
      </c>
      <c r="M12" s="116"/>
    </row>
    <row r="13" spans="1:13" ht="16.5" thickTop="1" thickBot="1" x14ac:dyDescent="0.3">
      <c r="A13" s="339" t="s">
        <v>235</v>
      </c>
      <c r="B13" s="340"/>
      <c r="C13" s="340"/>
      <c r="D13" s="340"/>
      <c r="E13" s="43"/>
      <c r="F13" s="44"/>
      <c r="G13" s="43"/>
      <c r="H13" s="45">
        <f>SUM(H14:H15)</f>
        <v>54001000</v>
      </c>
      <c r="I13" s="142"/>
      <c r="J13" s="150">
        <v>0</v>
      </c>
      <c r="K13" s="43"/>
      <c r="L13" s="45">
        <f>SUM(L14:L15)</f>
        <v>54001000</v>
      </c>
      <c r="M13" s="116"/>
    </row>
    <row r="14" spans="1:13" ht="45.75" thickBot="1" x14ac:dyDescent="0.3">
      <c r="A14" s="60">
        <v>3</v>
      </c>
      <c r="B14" s="43" t="s">
        <v>253</v>
      </c>
      <c r="C14" s="43" t="s">
        <v>36</v>
      </c>
      <c r="D14" s="43" t="s">
        <v>16</v>
      </c>
      <c r="E14" s="43" t="s">
        <v>54</v>
      </c>
      <c r="F14" s="44" t="s">
        <v>240</v>
      </c>
      <c r="G14" s="43"/>
      <c r="H14" s="48">
        <v>4000000</v>
      </c>
      <c r="I14" s="43"/>
      <c r="J14" s="48">
        <v>0</v>
      </c>
      <c r="K14" s="43"/>
      <c r="L14" s="48">
        <v>4000000</v>
      </c>
      <c r="M14" s="116"/>
    </row>
    <row r="15" spans="1:13" ht="68.25" thickBot="1" x14ac:dyDescent="0.3">
      <c r="A15" s="47">
        <v>4</v>
      </c>
      <c r="B15" s="43" t="s">
        <v>254</v>
      </c>
      <c r="C15" s="43" t="s">
        <v>55</v>
      </c>
      <c r="D15" s="43" t="s">
        <v>16</v>
      </c>
      <c r="E15" s="43" t="s">
        <v>255</v>
      </c>
      <c r="F15" s="44" t="s">
        <v>240</v>
      </c>
      <c r="G15" s="43"/>
      <c r="H15" s="48">
        <v>50001000</v>
      </c>
      <c r="I15" s="43"/>
      <c r="J15" s="48">
        <v>0</v>
      </c>
      <c r="K15" s="43"/>
      <c r="L15" s="48">
        <v>50001000</v>
      </c>
      <c r="M15" s="116"/>
    </row>
  </sheetData>
  <mergeCells count="23">
    <mergeCell ref="A1:D1"/>
    <mergeCell ref="E1:H1"/>
    <mergeCell ref="I1:J1"/>
    <mergeCell ref="K1:L1"/>
    <mergeCell ref="A2:D2"/>
    <mergeCell ref="E2:H2"/>
    <mergeCell ref="I2:J2"/>
    <mergeCell ref="K2:L2"/>
    <mergeCell ref="A10:E10"/>
    <mergeCell ref="A13:D13"/>
    <mergeCell ref="I3:J3"/>
    <mergeCell ref="K3:L3"/>
    <mergeCell ref="A5:D5"/>
    <mergeCell ref="A6:E6"/>
    <mergeCell ref="A7:E7"/>
    <mergeCell ref="A12:D12"/>
    <mergeCell ref="A3:A4"/>
    <mergeCell ref="B3:B4"/>
    <mergeCell ref="C3:C4"/>
    <mergeCell ref="D3:D4"/>
    <mergeCell ref="E3:E4"/>
    <mergeCell ref="G3:H3"/>
    <mergeCell ref="A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0658-308C-4F80-BE52-E777EEDEFE6C}">
  <dimension ref="A1:M18"/>
  <sheetViews>
    <sheetView workbookViewId="0">
      <selection activeCell="M5" sqref="M5:M18"/>
    </sheetView>
  </sheetViews>
  <sheetFormatPr defaultRowHeight="15" x14ac:dyDescent="0.25"/>
  <cols>
    <col min="8" max="8" width="14.5703125" customWidth="1"/>
    <col min="10" max="10" width="9.5703125" bestFit="1" customWidth="1"/>
    <col min="12" max="12" width="10" customWidth="1"/>
  </cols>
  <sheetData>
    <row r="1" spans="1:13" ht="16.5" customHeight="1" thickTop="1" thickBot="1" x14ac:dyDescent="0.3">
      <c r="A1" s="365" t="s">
        <v>256</v>
      </c>
      <c r="B1" s="366"/>
      <c r="C1" s="366"/>
      <c r="D1" s="366"/>
      <c r="E1" s="366"/>
      <c r="F1" s="366"/>
      <c r="G1" s="366"/>
      <c r="H1" s="130"/>
      <c r="I1" s="347"/>
      <c r="J1" s="347"/>
      <c r="K1" s="347"/>
      <c r="L1" s="348"/>
    </row>
    <row r="2" spans="1:13" ht="15.75" thickBot="1" x14ac:dyDescent="0.3">
      <c r="A2" s="305" t="s">
        <v>175</v>
      </c>
      <c r="B2" s="306"/>
      <c r="C2" s="306"/>
      <c r="D2" s="306"/>
      <c r="E2" s="307"/>
      <c r="F2" s="307"/>
      <c r="G2" s="307"/>
      <c r="H2" s="307"/>
      <c r="I2" s="307"/>
      <c r="J2" s="307"/>
      <c r="K2" s="307"/>
      <c r="L2" s="308"/>
    </row>
    <row r="3" spans="1:13" ht="16.5" customHeight="1" thickTop="1" thickBot="1" x14ac:dyDescent="0.3">
      <c r="A3" s="322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2" t="s">
        <v>7</v>
      </c>
      <c r="G3" s="320" t="s">
        <v>9</v>
      </c>
      <c r="H3" s="321"/>
      <c r="I3" s="320" t="s">
        <v>195</v>
      </c>
      <c r="J3" s="321"/>
      <c r="K3" s="320" t="s">
        <v>196</v>
      </c>
      <c r="L3" s="321"/>
    </row>
    <row r="4" spans="1:13" ht="15.75" thickBot="1" x14ac:dyDescent="0.3">
      <c r="A4" s="323"/>
      <c r="B4" s="325"/>
      <c r="C4" s="325"/>
      <c r="D4" s="325"/>
      <c r="E4" s="325"/>
      <c r="F4" s="3" t="s">
        <v>8</v>
      </c>
      <c r="G4" s="4" t="s">
        <v>10</v>
      </c>
      <c r="H4" s="5" t="s">
        <v>11</v>
      </c>
      <c r="I4" s="4" t="s">
        <v>12</v>
      </c>
      <c r="J4" s="5" t="s">
        <v>11</v>
      </c>
      <c r="K4" s="4" t="s">
        <v>12</v>
      </c>
      <c r="L4" s="5" t="s">
        <v>11</v>
      </c>
    </row>
    <row r="5" spans="1:13" ht="16.5" thickTop="1" thickBot="1" x14ac:dyDescent="0.3">
      <c r="A5" s="224" t="s">
        <v>176</v>
      </c>
      <c r="B5" s="225"/>
      <c r="C5" s="225"/>
      <c r="D5" s="225"/>
      <c r="E5" s="56"/>
      <c r="F5" s="57"/>
      <c r="G5" s="58"/>
      <c r="H5" s="59">
        <f>SUM(H6,H9,H14)</f>
        <v>1066194000</v>
      </c>
      <c r="I5" s="56"/>
      <c r="J5" s="59">
        <f>SUM(J6,J9,J14)</f>
        <v>291317000</v>
      </c>
      <c r="K5" s="56"/>
      <c r="L5" s="59">
        <f>SUM(L6,L9,L14)</f>
        <v>130250000</v>
      </c>
      <c r="M5" s="116"/>
    </row>
    <row r="6" spans="1:13" ht="15.75" thickBot="1" x14ac:dyDescent="0.3">
      <c r="A6" s="387" t="s">
        <v>14</v>
      </c>
      <c r="B6" s="388"/>
      <c r="C6" s="388"/>
      <c r="D6" s="388"/>
      <c r="E6" s="389"/>
      <c r="F6" s="10"/>
      <c r="G6" s="11"/>
      <c r="H6" s="12">
        <v>250000</v>
      </c>
      <c r="I6" s="13"/>
      <c r="J6" s="14">
        <v>0</v>
      </c>
      <c r="K6" s="13"/>
      <c r="L6" s="12">
        <v>250000</v>
      </c>
      <c r="M6" s="116"/>
    </row>
    <row r="7" spans="1:13" ht="16.5" thickTop="1" thickBot="1" x14ac:dyDescent="0.3">
      <c r="A7" s="375" t="s">
        <v>245</v>
      </c>
      <c r="B7" s="376"/>
      <c r="C7" s="376"/>
      <c r="D7" s="376"/>
      <c r="E7" s="377"/>
      <c r="F7" s="15"/>
      <c r="G7" s="16"/>
      <c r="H7" s="12">
        <v>250000</v>
      </c>
      <c r="I7" s="16"/>
      <c r="J7" s="18">
        <v>0</v>
      </c>
      <c r="K7" s="16"/>
      <c r="L7" s="12">
        <v>250000</v>
      </c>
      <c r="M7" s="116"/>
    </row>
    <row r="8" spans="1:13" ht="34.5" thickBot="1" x14ac:dyDescent="0.3">
      <c r="A8" s="19">
        <v>1</v>
      </c>
      <c r="B8" s="13" t="s">
        <v>243</v>
      </c>
      <c r="C8" s="20" t="s">
        <v>15</v>
      </c>
      <c r="D8" s="13" t="s">
        <v>16</v>
      </c>
      <c r="E8" s="20" t="s">
        <v>17</v>
      </c>
      <c r="F8" s="21" t="s">
        <v>240</v>
      </c>
      <c r="G8" s="20"/>
      <c r="H8" s="22">
        <v>250000</v>
      </c>
      <c r="I8" s="20"/>
      <c r="J8" s="23">
        <v>0</v>
      </c>
      <c r="K8" s="20"/>
      <c r="L8" s="22">
        <v>250000</v>
      </c>
      <c r="M8" s="116"/>
    </row>
    <row r="9" spans="1:13" ht="16.5" thickTop="1" thickBot="1" x14ac:dyDescent="0.3">
      <c r="A9" s="335" t="s">
        <v>18</v>
      </c>
      <c r="B9" s="336"/>
      <c r="C9" s="336"/>
      <c r="D9" s="336"/>
      <c r="E9" s="53"/>
      <c r="F9" s="65"/>
      <c r="G9" s="66"/>
      <c r="H9" s="29">
        <f>SUM(H10,H12)</f>
        <v>520944000</v>
      </c>
      <c r="I9" s="66"/>
      <c r="J9" s="29">
        <f>SUM(J10,J12)</f>
        <v>291317000</v>
      </c>
      <c r="K9" s="66"/>
      <c r="L9" s="29">
        <f>SUM(L10,L12)</f>
        <v>45000000</v>
      </c>
      <c r="M9" s="116"/>
    </row>
    <row r="10" spans="1:13" ht="16.5" thickTop="1" thickBot="1" x14ac:dyDescent="0.3">
      <c r="A10" s="230" t="s">
        <v>244</v>
      </c>
      <c r="B10" s="231"/>
      <c r="C10" s="231"/>
      <c r="D10" s="231"/>
      <c r="E10" s="54"/>
      <c r="F10" s="55"/>
      <c r="G10" s="67"/>
      <c r="H10" s="28">
        <v>207944000</v>
      </c>
      <c r="I10" s="100"/>
      <c r="J10" s="28">
        <v>182944000</v>
      </c>
      <c r="K10" s="100"/>
      <c r="L10" s="28">
        <v>25000000</v>
      </c>
      <c r="M10" s="116"/>
    </row>
    <row r="11" spans="1:13" ht="68.25" thickBot="1" x14ac:dyDescent="0.3">
      <c r="A11" s="84">
        <v>2</v>
      </c>
      <c r="B11" s="31" t="s">
        <v>177</v>
      </c>
      <c r="C11" s="31" t="s">
        <v>38</v>
      </c>
      <c r="D11" s="31" t="s">
        <v>16</v>
      </c>
      <c r="E11" s="31" t="s">
        <v>178</v>
      </c>
      <c r="F11" s="30" t="s">
        <v>199</v>
      </c>
      <c r="G11" s="67"/>
      <c r="H11" s="32">
        <v>207944000</v>
      </c>
      <c r="I11" s="63"/>
      <c r="J11" s="32">
        <v>182944000</v>
      </c>
      <c r="K11" s="63"/>
      <c r="L11" s="32">
        <v>25000000</v>
      </c>
      <c r="M11" s="116"/>
    </row>
    <row r="12" spans="1:13" ht="15.75" thickBot="1" x14ac:dyDescent="0.3">
      <c r="A12" s="392" t="s">
        <v>198</v>
      </c>
      <c r="B12" s="393"/>
      <c r="C12" s="393"/>
      <c r="D12" s="393"/>
      <c r="E12" s="394"/>
      <c r="F12" s="35"/>
      <c r="G12" s="101"/>
      <c r="H12" s="28">
        <v>313000000</v>
      </c>
      <c r="I12" s="100"/>
      <c r="J12" s="28">
        <v>108373000</v>
      </c>
      <c r="K12" s="100"/>
      <c r="L12" s="28">
        <v>20000000</v>
      </c>
      <c r="M12" s="116"/>
    </row>
    <row r="13" spans="1:13" ht="135.75" thickBot="1" x14ac:dyDescent="0.3">
      <c r="A13" s="84">
        <v>3</v>
      </c>
      <c r="B13" s="31" t="s">
        <v>179</v>
      </c>
      <c r="C13" s="31" t="s">
        <v>20</v>
      </c>
      <c r="D13" s="31" t="s">
        <v>16</v>
      </c>
      <c r="E13" s="31" t="s">
        <v>57</v>
      </c>
      <c r="F13" s="30" t="s">
        <v>126</v>
      </c>
      <c r="G13" s="67"/>
      <c r="H13" s="32">
        <v>313000000</v>
      </c>
      <c r="I13" s="63"/>
      <c r="J13" s="32">
        <v>108373000</v>
      </c>
      <c r="K13" s="63"/>
      <c r="L13" s="32">
        <v>20000000</v>
      </c>
      <c r="M13" s="116"/>
    </row>
    <row r="14" spans="1:13" ht="15.75" thickBot="1" x14ac:dyDescent="0.3">
      <c r="A14" s="337" t="s">
        <v>35</v>
      </c>
      <c r="B14" s="338"/>
      <c r="C14" s="338"/>
      <c r="D14" s="338"/>
      <c r="E14" s="39"/>
      <c r="F14" s="40"/>
      <c r="G14" s="39"/>
      <c r="H14" s="45">
        <f>SUM(H15,H17)</f>
        <v>545000000</v>
      </c>
      <c r="I14" s="43"/>
      <c r="J14" s="46"/>
      <c r="K14" s="43"/>
      <c r="L14" s="45">
        <f>SUM(L15,L17)</f>
        <v>85000000</v>
      </c>
      <c r="M14" s="116"/>
    </row>
    <row r="15" spans="1:13" ht="16.5" thickTop="1" thickBot="1" x14ac:dyDescent="0.3">
      <c r="A15" s="339" t="s">
        <v>235</v>
      </c>
      <c r="B15" s="340"/>
      <c r="C15" s="340"/>
      <c r="D15" s="340"/>
      <c r="E15" s="43"/>
      <c r="F15" s="44"/>
      <c r="G15" s="43"/>
      <c r="H15" s="45">
        <v>5000000</v>
      </c>
      <c r="I15" s="43"/>
      <c r="J15" s="46"/>
      <c r="K15" s="43"/>
      <c r="L15" s="45">
        <v>5000000</v>
      </c>
      <c r="M15" s="116"/>
    </row>
    <row r="16" spans="1:13" ht="45.75" thickBot="1" x14ac:dyDescent="0.3">
      <c r="A16" s="47">
        <v>4</v>
      </c>
      <c r="B16" s="43" t="s">
        <v>257</v>
      </c>
      <c r="C16" s="43" t="s">
        <v>36</v>
      </c>
      <c r="D16" s="43" t="s">
        <v>16</v>
      </c>
      <c r="E16" s="43" t="s">
        <v>54</v>
      </c>
      <c r="F16" s="44" t="s">
        <v>240</v>
      </c>
      <c r="G16" s="43"/>
      <c r="H16" s="48">
        <v>5000000</v>
      </c>
      <c r="I16" s="43"/>
      <c r="J16" s="49"/>
      <c r="K16" s="43"/>
      <c r="L16" s="48">
        <v>5000000</v>
      </c>
      <c r="M16" s="116"/>
    </row>
    <row r="17" spans="1:13" ht="16.5" customHeight="1" thickTop="1" thickBot="1" x14ac:dyDescent="0.3">
      <c r="A17" s="339" t="s">
        <v>258</v>
      </c>
      <c r="B17" s="340"/>
      <c r="C17" s="340"/>
      <c r="D17" s="340"/>
      <c r="E17" s="43"/>
      <c r="F17" s="44"/>
      <c r="G17" s="43"/>
      <c r="H17" s="45">
        <v>540000000</v>
      </c>
      <c r="I17" s="43"/>
      <c r="J17" s="46"/>
      <c r="K17" s="43"/>
      <c r="L17" s="45">
        <v>80000000</v>
      </c>
      <c r="M17" s="116"/>
    </row>
    <row r="18" spans="1:13" ht="57" thickBot="1" x14ac:dyDescent="0.3">
      <c r="A18" s="131">
        <v>5</v>
      </c>
      <c r="B18" s="43" t="s">
        <v>259</v>
      </c>
      <c r="C18" s="43" t="s">
        <v>260</v>
      </c>
      <c r="D18" s="43" t="s">
        <v>16</v>
      </c>
      <c r="E18" s="43" t="s">
        <v>261</v>
      </c>
      <c r="F18" s="44" t="s">
        <v>262</v>
      </c>
      <c r="G18" s="43"/>
      <c r="H18" s="48">
        <v>540000000</v>
      </c>
      <c r="I18" s="43"/>
      <c r="J18" s="49"/>
      <c r="K18" s="43"/>
      <c r="L18" s="48">
        <v>80000000</v>
      </c>
      <c r="M18" s="116"/>
    </row>
  </sheetData>
  <mergeCells count="24">
    <mergeCell ref="A17:D17"/>
    <mergeCell ref="I1:J1"/>
    <mergeCell ref="K1:L1"/>
    <mergeCell ref="A2:D2"/>
    <mergeCell ref="E2:H2"/>
    <mergeCell ref="I2:J2"/>
    <mergeCell ref="K2:L2"/>
    <mergeCell ref="A1:G1"/>
    <mergeCell ref="K3:L3"/>
    <mergeCell ref="A5:D5"/>
    <mergeCell ref="A6:E6"/>
    <mergeCell ref="A7:E7"/>
    <mergeCell ref="A9:D9"/>
    <mergeCell ref="A3:A4"/>
    <mergeCell ref="B3:B4"/>
    <mergeCell ref="C3:C4"/>
    <mergeCell ref="A14:D14"/>
    <mergeCell ref="A15:D15"/>
    <mergeCell ref="I3:J3"/>
    <mergeCell ref="D3:D4"/>
    <mergeCell ref="E3:E4"/>
    <mergeCell ref="G3:H3"/>
    <mergeCell ref="A10:D10"/>
    <mergeCell ref="A12:E1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DA21-CD59-4D8F-9536-AE2F0AAFF6B5}">
  <dimension ref="A1:M22"/>
  <sheetViews>
    <sheetView zoomScale="85" zoomScaleNormal="85" workbookViewId="0">
      <selection activeCell="P13" sqref="P13"/>
    </sheetView>
  </sheetViews>
  <sheetFormatPr defaultRowHeight="15" x14ac:dyDescent="0.25"/>
  <cols>
    <col min="4" max="4" width="10.28515625" customWidth="1"/>
    <col min="7" max="7" width="12.85546875" customWidth="1"/>
    <col min="8" max="8" width="14.7109375" customWidth="1"/>
    <col min="9" max="9" width="13.5703125" customWidth="1"/>
    <col min="10" max="10" width="15" customWidth="1"/>
    <col min="11" max="11" width="11.7109375" bestFit="1" customWidth="1"/>
    <col min="12" max="12" width="13.7109375" customWidth="1"/>
  </cols>
  <sheetData>
    <row r="1" spans="1:13" ht="19.5" customHeight="1" thickBot="1" x14ac:dyDescent="0.3">
      <c r="A1" s="408" t="s">
        <v>58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3" ht="19.5" customHeight="1" thickTop="1" thickBot="1" x14ac:dyDescent="0.3">
      <c r="A2" s="309" t="s">
        <v>181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3" ht="24" customHeight="1" thickTop="1" thickBot="1" x14ac:dyDescent="0.3">
      <c r="A3" s="239" t="s">
        <v>2</v>
      </c>
      <c r="B3" s="241" t="s">
        <v>3</v>
      </c>
      <c r="C3" s="241" t="s">
        <v>4</v>
      </c>
      <c r="D3" s="241" t="s">
        <v>5</v>
      </c>
      <c r="E3" s="241" t="s">
        <v>6</v>
      </c>
      <c r="F3" s="80" t="s">
        <v>7</v>
      </c>
      <c r="G3" s="222" t="s">
        <v>9</v>
      </c>
      <c r="H3" s="223"/>
      <c r="I3" s="222" t="s">
        <v>195</v>
      </c>
      <c r="J3" s="223"/>
      <c r="K3" s="222" t="s">
        <v>196</v>
      </c>
      <c r="L3" s="223"/>
    </row>
    <row r="4" spans="1:13" ht="15.75" thickBot="1" x14ac:dyDescent="0.3">
      <c r="A4" s="240"/>
      <c r="B4" s="242"/>
      <c r="C4" s="242"/>
      <c r="D4" s="242"/>
      <c r="E4" s="242"/>
      <c r="F4" s="81" t="s">
        <v>8</v>
      </c>
      <c r="G4" s="82" t="s">
        <v>10</v>
      </c>
      <c r="H4" s="83" t="s">
        <v>11</v>
      </c>
      <c r="I4" s="82" t="s">
        <v>12</v>
      </c>
      <c r="J4" s="83" t="s">
        <v>11</v>
      </c>
      <c r="K4" s="82" t="s">
        <v>12</v>
      </c>
      <c r="L4" s="83" t="s">
        <v>11</v>
      </c>
    </row>
    <row r="5" spans="1:13" ht="16.5" thickTop="1" thickBot="1" x14ac:dyDescent="0.3">
      <c r="A5" s="224" t="s">
        <v>182</v>
      </c>
      <c r="B5" s="225"/>
      <c r="C5" s="225"/>
      <c r="D5" s="225"/>
      <c r="E5" s="56"/>
      <c r="F5" s="57"/>
      <c r="G5" s="87">
        <f>G6</f>
        <v>82184341780</v>
      </c>
      <c r="H5" s="59">
        <f>SUM(H6,H20)</f>
        <v>107207241630</v>
      </c>
      <c r="I5" s="104">
        <f>I6</f>
        <v>9999750000</v>
      </c>
      <c r="J5" s="59">
        <f>J6</f>
        <v>18515129850</v>
      </c>
      <c r="K5" s="104">
        <f>K6</f>
        <v>18400000000</v>
      </c>
      <c r="L5" s="59">
        <f>SUM(L6,L20)</f>
        <v>22149241500</v>
      </c>
    </row>
    <row r="6" spans="1:13" ht="15.75" thickBot="1" x14ac:dyDescent="0.3">
      <c r="A6" s="227" t="s">
        <v>18</v>
      </c>
      <c r="B6" s="228"/>
      <c r="C6" s="228"/>
      <c r="D6" s="228"/>
      <c r="E6" s="53"/>
      <c r="F6" s="65"/>
      <c r="G6" s="88">
        <f t="shared" ref="G6:L6" si="0">SUM(G7,G13)</f>
        <v>82184341780</v>
      </c>
      <c r="H6" s="28">
        <f t="shared" si="0"/>
        <v>107165741630</v>
      </c>
      <c r="I6" s="89">
        <f t="shared" si="0"/>
        <v>9999750000</v>
      </c>
      <c r="J6" s="28">
        <f t="shared" si="0"/>
        <v>18515129850</v>
      </c>
      <c r="K6" s="89">
        <f t="shared" si="0"/>
        <v>18400000000</v>
      </c>
      <c r="L6" s="28">
        <f t="shared" si="0"/>
        <v>22149200000</v>
      </c>
    </row>
    <row r="7" spans="1:13" ht="16.5" customHeight="1" thickTop="1" thickBot="1" x14ac:dyDescent="0.3">
      <c r="A7" s="230" t="s">
        <v>235</v>
      </c>
      <c r="B7" s="231"/>
      <c r="C7" s="231"/>
      <c r="D7" s="231"/>
      <c r="E7" s="54"/>
      <c r="F7" s="55"/>
      <c r="G7" s="89"/>
      <c r="H7" s="28">
        <f>SUM(H8:H12)</f>
        <v>6516600000</v>
      </c>
      <c r="I7" s="89"/>
      <c r="J7" s="28">
        <f>SUM(J8:J12)</f>
        <v>6515400000</v>
      </c>
      <c r="K7" s="89"/>
      <c r="L7" s="28">
        <f>SUM(L8:L12)</f>
        <v>1200000</v>
      </c>
    </row>
    <row r="8" spans="1:13" ht="96.75" customHeight="1" x14ac:dyDescent="0.25">
      <c r="A8" s="251">
        <v>1</v>
      </c>
      <c r="B8" s="411" t="s">
        <v>183</v>
      </c>
      <c r="C8" s="253" t="s">
        <v>184</v>
      </c>
      <c r="D8" s="253" t="s">
        <v>129</v>
      </c>
      <c r="E8" s="253" t="s">
        <v>185</v>
      </c>
      <c r="F8" s="260" t="s">
        <v>64</v>
      </c>
      <c r="G8" s="404"/>
      <c r="H8" s="243">
        <v>3258300000</v>
      </c>
      <c r="I8" s="404"/>
      <c r="J8" s="243">
        <v>3257700000</v>
      </c>
      <c r="K8" s="404"/>
      <c r="L8" s="243">
        <v>600000</v>
      </c>
      <c r="M8" s="189"/>
    </row>
    <row r="9" spans="1:13" ht="15.75" thickBot="1" x14ac:dyDescent="0.3">
      <c r="A9" s="301"/>
      <c r="B9" s="359"/>
      <c r="C9" s="267"/>
      <c r="D9" s="267"/>
      <c r="E9" s="267"/>
      <c r="F9" s="264"/>
      <c r="G9" s="405"/>
      <c r="H9" s="259"/>
      <c r="I9" s="405"/>
      <c r="J9" s="259"/>
      <c r="K9" s="405"/>
      <c r="L9" s="259"/>
      <c r="M9" s="116"/>
    </row>
    <row r="10" spans="1:13" ht="74.25" customHeight="1" x14ac:dyDescent="0.25">
      <c r="A10" s="301"/>
      <c r="B10" s="359"/>
      <c r="C10" s="253" t="s">
        <v>186</v>
      </c>
      <c r="D10" s="253" t="s">
        <v>16</v>
      </c>
      <c r="E10" s="253" t="s">
        <v>187</v>
      </c>
      <c r="F10" s="260" t="s">
        <v>180</v>
      </c>
      <c r="G10" s="404"/>
      <c r="H10" s="243">
        <v>3102240000</v>
      </c>
      <c r="I10" s="404"/>
      <c r="J10" s="243">
        <v>3102240000</v>
      </c>
      <c r="K10" s="404"/>
      <c r="L10" s="243"/>
      <c r="M10" s="116"/>
    </row>
    <row r="11" spans="1:13" ht="15.75" thickBot="1" x14ac:dyDescent="0.3">
      <c r="A11" s="301"/>
      <c r="B11" s="359"/>
      <c r="C11" s="267"/>
      <c r="D11" s="267"/>
      <c r="E11" s="267"/>
      <c r="F11" s="264"/>
      <c r="G11" s="405"/>
      <c r="H11" s="259"/>
      <c r="I11" s="405"/>
      <c r="J11" s="259"/>
      <c r="K11" s="405"/>
      <c r="L11" s="259"/>
      <c r="M11" s="116"/>
    </row>
    <row r="12" spans="1:13" ht="23.25" thickBot="1" x14ac:dyDescent="0.3">
      <c r="A12" s="122"/>
      <c r="B12" s="33"/>
      <c r="C12" s="33" t="s">
        <v>188</v>
      </c>
      <c r="D12" s="33" t="s">
        <v>16</v>
      </c>
      <c r="E12" s="33" t="s">
        <v>133</v>
      </c>
      <c r="F12" s="123" t="s">
        <v>64</v>
      </c>
      <c r="G12" s="117"/>
      <c r="H12" s="118">
        <v>156060000</v>
      </c>
      <c r="I12" s="117"/>
      <c r="J12" s="118">
        <v>155460000</v>
      </c>
      <c r="K12" s="117"/>
      <c r="L12" s="118">
        <v>600000</v>
      </c>
      <c r="M12" s="116"/>
    </row>
    <row r="13" spans="1:13" ht="16.5" customHeight="1" thickTop="1" thickBot="1" x14ac:dyDescent="0.3">
      <c r="A13" s="230" t="s">
        <v>198</v>
      </c>
      <c r="B13" s="231"/>
      <c r="C13" s="231"/>
      <c r="D13" s="231"/>
      <c r="E13" s="124"/>
      <c r="F13" s="125"/>
      <c r="G13" s="190">
        <f t="shared" ref="G13:L13" si="1">SUM(G14:G19)</f>
        <v>82184341780</v>
      </c>
      <c r="H13" s="127">
        <f t="shared" si="1"/>
        <v>100649141630</v>
      </c>
      <c r="I13" s="190">
        <f t="shared" si="1"/>
        <v>9999750000</v>
      </c>
      <c r="J13" s="127">
        <f t="shared" si="1"/>
        <v>11999729850</v>
      </c>
      <c r="K13" s="190">
        <f t="shared" si="1"/>
        <v>18400000000</v>
      </c>
      <c r="L13" s="127">
        <f t="shared" si="1"/>
        <v>22148000000</v>
      </c>
      <c r="M13" s="116"/>
    </row>
    <row r="14" spans="1:13" ht="15.75" customHeight="1" x14ac:dyDescent="0.25">
      <c r="A14" s="301">
        <v>2</v>
      </c>
      <c r="B14" s="359" t="s">
        <v>127</v>
      </c>
      <c r="C14" s="302" t="s">
        <v>128</v>
      </c>
      <c r="D14" s="90" t="s">
        <v>129</v>
      </c>
      <c r="E14" s="401" t="s">
        <v>201</v>
      </c>
      <c r="F14" s="303" t="s">
        <v>126</v>
      </c>
      <c r="G14" s="399">
        <v>41092170890</v>
      </c>
      <c r="H14" s="299">
        <v>50324570815</v>
      </c>
      <c r="I14" s="399">
        <v>4999875000</v>
      </c>
      <c r="J14" s="299">
        <v>5999864925</v>
      </c>
      <c r="K14" s="399">
        <v>9200000000</v>
      </c>
      <c r="L14" s="299">
        <v>11074000000</v>
      </c>
      <c r="M14" s="116"/>
    </row>
    <row r="15" spans="1:13" ht="54" customHeight="1" thickBot="1" x14ac:dyDescent="0.3">
      <c r="A15" s="301"/>
      <c r="B15" s="359"/>
      <c r="C15" s="267"/>
      <c r="D15" s="54" t="s">
        <v>130</v>
      </c>
      <c r="E15" s="268"/>
      <c r="F15" s="264"/>
      <c r="G15" s="406"/>
      <c r="H15" s="259"/>
      <c r="I15" s="400"/>
      <c r="J15" s="244"/>
      <c r="K15" s="400"/>
      <c r="L15" s="244"/>
      <c r="M15" s="116"/>
    </row>
    <row r="16" spans="1:13" ht="15.75" customHeight="1" thickTop="1" x14ac:dyDescent="0.25">
      <c r="A16" s="301"/>
      <c r="B16" s="359"/>
      <c r="C16" s="253" t="s">
        <v>131</v>
      </c>
      <c r="D16" s="90" t="s">
        <v>129</v>
      </c>
      <c r="E16" s="249" t="s">
        <v>132</v>
      </c>
      <c r="F16" s="260" t="s">
        <v>126</v>
      </c>
      <c r="G16" s="403">
        <v>41092170890</v>
      </c>
      <c r="H16" s="243">
        <v>49822070815</v>
      </c>
      <c r="I16" s="407">
        <v>4999875000</v>
      </c>
      <c r="J16" s="402">
        <v>5999864925</v>
      </c>
      <c r="K16" s="407">
        <v>9200000000</v>
      </c>
      <c r="L16" s="402">
        <v>11040000000</v>
      </c>
      <c r="M16" s="116"/>
    </row>
    <row r="17" spans="1:13" ht="35.25" customHeight="1" thickBot="1" x14ac:dyDescent="0.3">
      <c r="A17" s="301"/>
      <c r="B17" s="359"/>
      <c r="C17" s="267"/>
      <c r="D17" s="54" t="s">
        <v>130</v>
      </c>
      <c r="E17" s="268"/>
      <c r="F17" s="264"/>
      <c r="G17" s="406"/>
      <c r="H17" s="259"/>
      <c r="I17" s="406"/>
      <c r="J17" s="259"/>
      <c r="K17" s="406"/>
      <c r="L17" s="259"/>
      <c r="M17" s="116"/>
    </row>
    <row r="18" spans="1:13" ht="15" customHeight="1" x14ac:dyDescent="0.25">
      <c r="A18" s="301"/>
      <c r="B18" s="359"/>
      <c r="C18" s="253" t="s">
        <v>133</v>
      </c>
      <c r="D18" s="90" t="s">
        <v>129</v>
      </c>
      <c r="E18" s="249" t="s">
        <v>134</v>
      </c>
      <c r="F18" s="260" t="s">
        <v>126</v>
      </c>
      <c r="G18" s="403"/>
      <c r="H18" s="243">
        <v>502500000</v>
      </c>
      <c r="I18" s="403"/>
      <c r="J18" s="243"/>
      <c r="K18" s="403"/>
      <c r="L18" s="243">
        <v>34000000</v>
      </c>
      <c r="M18" s="116"/>
    </row>
    <row r="19" spans="1:13" ht="69.75" customHeight="1" thickBot="1" x14ac:dyDescent="0.3">
      <c r="A19" s="252"/>
      <c r="B19" s="360"/>
      <c r="C19" s="254"/>
      <c r="D19" s="53" t="s">
        <v>130</v>
      </c>
      <c r="E19" s="250"/>
      <c r="F19" s="261"/>
      <c r="G19" s="400"/>
      <c r="H19" s="244"/>
      <c r="I19" s="400"/>
      <c r="J19" s="244"/>
      <c r="K19" s="400"/>
      <c r="L19" s="244"/>
      <c r="M19" s="116"/>
    </row>
    <row r="20" spans="1:13" ht="16.5" customHeight="1" thickTop="1" thickBot="1" x14ac:dyDescent="0.3">
      <c r="A20" s="395" t="s">
        <v>241</v>
      </c>
      <c r="B20" s="396"/>
      <c r="C20" s="396"/>
      <c r="D20" s="396"/>
      <c r="E20" s="169"/>
      <c r="F20" s="170"/>
      <c r="G20" s="171"/>
      <c r="H20" s="183">
        <f>SUM(H21,H27)</f>
        <v>41500000</v>
      </c>
      <c r="I20" s="184"/>
      <c r="J20" s="183"/>
      <c r="K20" s="184"/>
      <c r="L20" s="183">
        <f>SUM(L21,L27)</f>
        <v>41500</v>
      </c>
      <c r="M20" s="116"/>
    </row>
    <row r="21" spans="1:13" ht="16.5" thickTop="1" thickBot="1" x14ac:dyDescent="0.3">
      <c r="A21" s="397" t="s">
        <v>235</v>
      </c>
      <c r="B21" s="398"/>
      <c r="C21" s="398"/>
      <c r="D21" s="398"/>
      <c r="E21" s="174"/>
      <c r="F21" s="175"/>
      <c r="G21" s="173"/>
      <c r="H21" s="183">
        <f>SUM(H22:H26)</f>
        <v>41500000</v>
      </c>
      <c r="I21" s="184"/>
      <c r="J21" s="183"/>
      <c r="K21" s="184"/>
      <c r="L21" s="183">
        <f>SUM(L22:L26)</f>
        <v>41500</v>
      </c>
      <c r="M21" s="116"/>
    </row>
    <row r="22" spans="1:13" ht="34.5" thickBot="1" x14ac:dyDescent="0.3">
      <c r="A22" s="178">
        <v>1</v>
      </c>
      <c r="B22" s="176" t="s">
        <v>236</v>
      </c>
      <c r="C22" s="176" t="s">
        <v>237</v>
      </c>
      <c r="D22" s="176" t="s">
        <v>238</v>
      </c>
      <c r="E22" s="176" t="s">
        <v>239</v>
      </c>
      <c r="F22" s="179" t="s">
        <v>240</v>
      </c>
      <c r="G22" s="180"/>
      <c r="H22" s="172">
        <v>41500000</v>
      </c>
      <c r="I22" s="181"/>
      <c r="J22" s="172"/>
      <c r="K22" s="181"/>
      <c r="L22" s="172">
        <v>41500</v>
      </c>
      <c r="M22" s="116"/>
    </row>
  </sheetData>
  <mergeCells count="67">
    <mergeCell ref="A1:L1"/>
    <mergeCell ref="A2:L2"/>
    <mergeCell ref="A8:A11"/>
    <mergeCell ref="B8:B11"/>
    <mergeCell ref="C8:C9"/>
    <mergeCell ref="D8:D9"/>
    <mergeCell ref="E8:E9"/>
    <mergeCell ref="I3:J3"/>
    <mergeCell ref="K3:L3"/>
    <mergeCell ref="A5:D5"/>
    <mergeCell ref="A6:D6"/>
    <mergeCell ref="A7:D7"/>
    <mergeCell ref="A3:A4"/>
    <mergeCell ref="B3:B4"/>
    <mergeCell ref="C3:C4"/>
    <mergeCell ref="D3:D4"/>
    <mergeCell ref="E3:E4"/>
    <mergeCell ref="G3:H3"/>
    <mergeCell ref="L8:L9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F8:F9"/>
    <mergeCell ref="G8:G9"/>
    <mergeCell ref="H8:H9"/>
    <mergeCell ref="I8:I9"/>
    <mergeCell ref="J8:J9"/>
    <mergeCell ref="K8:K9"/>
    <mergeCell ref="J18:J19"/>
    <mergeCell ref="K18:K19"/>
    <mergeCell ref="G16:G17"/>
    <mergeCell ref="H16:H17"/>
    <mergeCell ref="I16:I17"/>
    <mergeCell ref="J16:J17"/>
    <mergeCell ref="K16:K17"/>
    <mergeCell ref="H10:H11"/>
    <mergeCell ref="G14:G15"/>
    <mergeCell ref="H14:H15"/>
    <mergeCell ref="I14:I15"/>
    <mergeCell ref="J14:J15"/>
    <mergeCell ref="E18:E19"/>
    <mergeCell ref="F18:F19"/>
    <mergeCell ref="G18:G19"/>
    <mergeCell ref="H18:H19"/>
    <mergeCell ref="I18:I19"/>
    <mergeCell ref="A20:D20"/>
    <mergeCell ref="A21:D21"/>
    <mergeCell ref="A13:D13"/>
    <mergeCell ref="L14:L15"/>
    <mergeCell ref="C16:C17"/>
    <mergeCell ref="E16:E17"/>
    <mergeCell ref="F16:F17"/>
    <mergeCell ref="K14:K15"/>
    <mergeCell ref="A14:A19"/>
    <mergeCell ref="B14:B19"/>
    <mergeCell ref="C14:C15"/>
    <mergeCell ref="E14:E15"/>
    <mergeCell ref="F14:F15"/>
    <mergeCell ref="L18:L19"/>
    <mergeCell ref="L16:L17"/>
    <mergeCell ref="C18:C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8</vt:i4>
      </vt:variant>
    </vt:vector>
  </HeadingPairs>
  <TitlesOfParts>
    <vt:vector size="20" baseType="lpstr">
      <vt:lpstr>SEKTÖRLER</vt:lpstr>
      <vt:lpstr>DSİ</vt:lpstr>
      <vt:lpstr>TEİAŞ</vt:lpstr>
      <vt:lpstr>TCDD</vt:lpstr>
      <vt:lpstr>KGM</vt:lpstr>
      <vt:lpstr>ERCİYES ÜNİ.</vt:lpstr>
      <vt:lpstr>KAYSERİ ÜNİ.</vt:lpstr>
      <vt:lpstr>ABDULAH GÜL ÜNİ.</vt:lpstr>
      <vt:lpstr>ULATIRMA BAK.</vt:lpstr>
      <vt:lpstr>İLBANK</vt:lpstr>
      <vt:lpstr>MİLLİ SARAYLAR İDARESİ BAŞKANLI</vt:lpstr>
      <vt:lpstr>ÇEVRE VE ŞEHİRCİLİK BAKANLIĞI </vt:lpstr>
      <vt:lpstr>KGM!_Hlk125455952</vt:lpstr>
      <vt:lpstr>'ERCİYES ÜNİ.'!_Hlk125471810</vt:lpstr>
      <vt:lpstr>'ERCİYES ÜNİ.'!_Hlk125472630</vt:lpstr>
      <vt:lpstr>'ERCİYES ÜNİ.'!_Hlk125472675</vt:lpstr>
      <vt:lpstr>'ERCİYES ÜNİ.'!_Hlk125472731</vt:lpstr>
      <vt:lpstr>'ABDULAH GÜL ÜNİ.'!_Hlk125529215</vt:lpstr>
      <vt:lpstr>KGM!_Hlk125615641</vt:lpstr>
      <vt:lpstr>'ULATIRMA BAK.'!_Hlk125616653</vt:lpstr>
    </vt:vector>
  </TitlesOfParts>
  <Company>ICISLERI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ÖCAL</dc:creator>
  <cp:lastModifiedBy>Levent ÖCAL</cp:lastModifiedBy>
  <cp:lastPrinted>2024-02-02T06:51:57Z</cp:lastPrinted>
  <dcterms:created xsi:type="dcterms:W3CDTF">2023-01-27T12:39:52Z</dcterms:created>
  <dcterms:modified xsi:type="dcterms:W3CDTF">2024-02-12T07:52:05Z</dcterms:modified>
</cp:coreProperties>
</file>